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dclogsv\企画部\E15　国交省　標準的な運賃実態調査\240119_令和5年度標準的な運賃に係る実態調査（国交省）\"/>
    </mc:Choice>
  </mc:AlternateContent>
  <xr:revisionPtr revIDLastSave="0" documentId="8_{16735EA3-7747-4F58-B155-E706FD4C4C2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回答票" sheetId="2" r:id="rId1"/>
    <sheet name="簡易計算シート" sheetId="3" r:id="rId2"/>
  </sheets>
  <definedNames>
    <definedName name="_xlnm.Print_Area" localSheetId="0">回答票!$B$10:$M$90</definedName>
    <definedName name="_xlnm.Print_Area" localSheetId="1">簡易計算シート!$A$2:$K$43</definedName>
    <definedName name="_xlnm.Print_Titles" localSheetId="1">簡易計算シート!$A:$C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69" i="3" l="1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K972" i="3"/>
  <c r="K973" i="3" s="1"/>
  <c r="C972" i="3"/>
  <c r="K970" i="3"/>
  <c r="K971" i="3" s="1"/>
  <c r="C971" i="3" s="1"/>
  <c r="K969" i="3"/>
  <c r="C969" i="3" s="1"/>
  <c r="C968" i="3"/>
  <c r="C967" i="3"/>
  <c r="K949" i="3"/>
  <c r="K950" i="3" s="1"/>
  <c r="C950" i="3" s="1"/>
  <c r="K948" i="3"/>
  <c r="C948" i="3" s="1"/>
  <c r="C947" i="3"/>
  <c r="C946" i="3"/>
  <c r="K930" i="3"/>
  <c r="K931" i="3" s="1"/>
  <c r="C930" i="3"/>
  <c r="K928" i="3"/>
  <c r="K929" i="3" s="1"/>
  <c r="C929" i="3" s="1"/>
  <c r="K927" i="3"/>
  <c r="C927" i="3" s="1"/>
  <c r="C926" i="3"/>
  <c r="C925" i="3"/>
  <c r="K907" i="3"/>
  <c r="K908" i="3" s="1"/>
  <c r="C908" i="3" s="1"/>
  <c r="K906" i="3"/>
  <c r="C906" i="3" s="1"/>
  <c r="C905" i="3"/>
  <c r="C904" i="3"/>
  <c r="K173" i="3"/>
  <c r="J173" i="3"/>
  <c r="I173" i="3"/>
  <c r="H173" i="3"/>
  <c r="G173" i="3"/>
  <c r="F173" i="3"/>
  <c r="E173" i="3"/>
  <c r="D173" i="3"/>
  <c r="K170" i="3"/>
  <c r="J170" i="3"/>
  <c r="I170" i="3"/>
  <c r="H170" i="3"/>
  <c r="G170" i="3"/>
  <c r="F170" i="3"/>
  <c r="E170" i="3"/>
  <c r="D170" i="3"/>
  <c r="K156" i="3"/>
  <c r="J156" i="3"/>
  <c r="I156" i="3"/>
  <c r="H156" i="3"/>
  <c r="G156" i="3"/>
  <c r="F156" i="3"/>
  <c r="E156" i="3"/>
  <c r="D156" i="3"/>
  <c r="K155" i="3"/>
  <c r="J155" i="3"/>
  <c r="I155" i="3"/>
  <c r="H155" i="3"/>
  <c r="G155" i="3"/>
  <c r="F155" i="3"/>
  <c r="E155" i="3"/>
  <c r="D155" i="3"/>
  <c r="K154" i="3"/>
  <c r="K157" i="3" s="1"/>
  <c r="K171" i="3" s="1"/>
  <c r="J154" i="3"/>
  <c r="J157" i="3" s="1"/>
  <c r="J171" i="3" s="1"/>
  <c r="I154" i="3"/>
  <c r="I157" i="3" s="1"/>
  <c r="I171" i="3" s="1"/>
  <c r="H154" i="3"/>
  <c r="H157" i="3" s="1"/>
  <c r="H171" i="3" s="1"/>
  <c r="G154" i="3"/>
  <c r="G157" i="3" s="1"/>
  <c r="G171" i="3" s="1"/>
  <c r="F154" i="3"/>
  <c r="F157" i="3" s="1"/>
  <c r="F171" i="3" s="1"/>
  <c r="E154" i="3"/>
  <c r="E157" i="3" s="1"/>
  <c r="D154" i="3"/>
  <c r="D157" i="3" s="1"/>
  <c r="E143" i="3"/>
  <c r="D143" i="3"/>
  <c r="D140" i="3"/>
  <c r="E138" i="3"/>
  <c r="D138" i="3"/>
  <c r="K131" i="3"/>
  <c r="J131" i="3"/>
  <c r="I131" i="3"/>
  <c r="H131" i="3"/>
  <c r="G131" i="3"/>
  <c r="F131" i="3"/>
  <c r="E131" i="3"/>
  <c r="D131" i="3"/>
  <c r="K128" i="3"/>
  <c r="K140" i="3" s="1"/>
  <c r="J128" i="3"/>
  <c r="J140" i="3" s="1"/>
  <c r="I128" i="3"/>
  <c r="I140" i="3" s="1"/>
  <c r="H128" i="3"/>
  <c r="H140" i="3" s="1"/>
  <c r="G128" i="3"/>
  <c r="G140" i="3" s="1"/>
  <c r="F128" i="3"/>
  <c r="F140" i="3" s="1"/>
  <c r="E128" i="3"/>
  <c r="E137" i="3" s="1"/>
  <c r="D128" i="3"/>
  <c r="D137" i="3" s="1"/>
  <c r="K127" i="3"/>
  <c r="K144" i="3" s="1"/>
  <c r="J127" i="3"/>
  <c r="J144" i="3" s="1"/>
  <c r="I127" i="3"/>
  <c r="I144" i="3" s="1"/>
  <c r="H127" i="3"/>
  <c r="H144" i="3" s="1"/>
  <c r="G127" i="3"/>
  <c r="G144" i="3" s="1"/>
  <c r="F127" i="3"/>
  <c r="F144" i="3" s="1"/>
  <c r="E127" i="3"/>
  <c r="E144" i="3" s="1"/>
  <c r="D127" i="3"/>
  <c r="D144" i="3" s="1"/>
  <c r="K125" i="3"/>
  <c r="J125" i="3"/>
  <c r="I125" i="3"/>
  <c r="H125" i="3"/>
  <c r="G125" i="3"/>
  <c r="F125" i="3"/>
  <c r="E125" i="3"/>
  <c r="D125" i="3"/>
  <c r="D118" i="3"/>
  <c r="K108" i="3"/>
  <c r="J108" i="3"/>
  <c r="I108" i="3"/>
  <c r="H108" i="3"/>
  <c r="G108" i="3"/>
  <c r="F108" i="3"/>
  <c r="E108" i="3"/>
  <c r="D108" i="3"/>
  <c r="K105" i="3"/>
  <c r="K117" i="3" s="1"/>
  <c r="J105" i="3"/>
  <c r="J117" i="3" s="1"/>
  <c r="I105" i="3"/>
  <c r="I117" i="3" s="1"/>
  <c r="H105" i="3"/>
  <c r="H117" i="3" s="1"/>
  <c r="G105" i="3"/>
  <c r="G117" i="3" s="1"/>
  <c r="F105" i="3"/>
  <c r="F117" i="3" s="1"/>
  <c r="E105" i="3"/>
  <c r="E117" i="3" s="1"/>
  <c r="D105" i="3"/>
  <c r="D117" i="3" s="1"/>
  <c r="K104" i="3"/>
  <c r="K121" i="3" s="1"/>
  <c r="J104" i="3"/>
  <c r="J121" i="3" s="1"/>
  <c r="I104" i="3"/>
  <c r="I121" i="3" s="1"/>
  <c r="H104" i="3"/>
  <c r="H121" i="3" s="1"/>
  <c r="G104" i="3"/>
  <c r="G121" i="3" s="1"/>
  <c r="F104" i="3"/>
  <c r="F121" i="3" s="1"/>
  <c r="E104" i="3"/>
  <c r="E121" i="3" s="1"/>
  <c r="D104" i="3"/>
  <c r="D121" i="3" s="1"/>
  <c r="K102" i="3"/>
  <c r="K141" i="3" s="1"/>
  <c r="K32" i="3" s="1"/>
  <c r="J102" i="3"/>
  <c r="J141" i="3" s="1"/>
  <c r="J32" i="3" s="1"/>
  <c r="I102" i="3"/>
  <c r="I141" i="3" s="1"/>
  <c r="I32" i="3" s="1"/>
  <c r="H102" i="3"/>
  <c r="H141" i="3" s="1"/>
  <c r="H32" i="3" s="1"/>
  <c r="G102" i="3"/>
  <c r="G141" i="3" s="1"/>
  <c r="F102" i="3"/>
  <c r="F141" i="3" s="1"/>
  <c r="E102" i="3"/>
  <c r="E141" i="3" s="1"/>
  <c r="D102" i="3"/>
  <c r="D141" i="3" s="1"/>
  <c r="K86" i="3"/>
  <c r="K88" i="3" s="1"/>
  <c r="J86" i="3"/>
  <c r="J88" i="3" s="1"/>
  <c r="I86" i="3"/>
  <c r="I88" i="3" s="1"/>
  <c r="H86" i="3"/>
  <c r="H88" i="3" s="1"/>
  <c r="G86" i="3"/>
  <c r="G88" i="3" s="1"/>
  <c r="F86" i="3"/>
  <c r="F88" i="3" s="1"/>
  <c r="E86" i="3"/>
  <c r="E88" i="3" s="1"/>
  <c r="D86" i="3"/>
  <c r="D88" i="3" s="1"/>
  <c r="K85" i="3"/>
  <c r="K87" i="3" s="1"/>
  <c r="J85" i="3"/>
  <c r="J87" i="3" s="1"/>
  <c r="I85" i="3"/>
  <c r="I87" i="3" s="1"/>
  <c r="H85" i="3"/>
  <c r="H87" i="3" s="1"/>
  <c r="G85" i="3"/>
  <c r="G87" i="3" s="1"/>
  <c r="F85" i="3"/>
  <c r="F87" i="3" s="1"/>
  <c r="E85" i="3"/>
  <c r="E87" i="3" s="1"/>
  <c r="D85" i="3"/>
  <c r="D87" i="3" s="1"/>
  <c r="I70" i="3"/>
  <c r="K69" i="3"/>
  <c r="K72" i="3" s="1"/>
  <c r="J69" i="3"/>
  <c r="J72" i="3" s="1"/>
  <c r="I69" i="3"/>
  <c r="I72" i="3" s="1"/>
  <c r="H69" i="3"/>
  <c r="H72" i="3" s="1"/>
  <c r="G69" i="3"/>
  <c r="G72" i="3" s="1"/>
  <c r="F69" i="3"/>
  <c r="F72" i="3" s="1"/>
  <c r="E69" i="3"/>
  <c r="E72" i="3" s="1"/>
  <c r="D69" i="3"/>
  <c r="D72" i="3" s="1"/>
  <c r="K68" i="3"/>
  <c r="K71" i="3" s="1"/>
  <c r="J68" i="3"/>
  <c r="J71" i="3" s="1"/>
  <c r="I68" i="3"/>
  <c r="I71" i="3" s="1"/>
  <c r="H68" i="3"/>
  <c r="H71" i="3" s="1"/>
  <c r="G68" i="3"/>
  <c r="G71" i="3" s="1"/>
  <c r="F68" i="3"/>
  <c r="F71" i="3" s="1"/>
  <c r="E68" i="3"/>
  <c r="E71" i="3" s="1"/>
  <c r="D68" i="3"/>
  <c r="D71" i="3" s="1"/>
  <c r="K67" i="3"/>
  <c r="K70" i="3" s="1"/>
  <c r="J67" i="3"/>
  <c r="J70" i="3" s="1"/>
  <c r="I67" i="3"/>
  <c r="H67" i="3"/>
  <c r="H70" i="3" s="1"/>
  <c r="G67" i="3"/>
  <c r="G70" i="3" s="1"/>
  <c r="F67" i="3"/>
  <c r="F70" i="3" s="1"/>
  <c r="E67" i="3"/>
  <c r="E70" i="3" s="1"/>
  <c r="D67" i="3"/>
  <c r="D70" i="3" s="1"/>
  <c r="K46" i="3"/>
  <c r="K53" i="3" s="1"/>
  <c r="J46" i="3"/>
  <c r="J53" i="3" s="1"/>
  <c r="I46" i="3"/>
  <c r="H46" i="3"/>
  <c r="H53" i="3" s="1"/>
  <c r="G46" i="3"/>
  <c r="F46" i="3"/>
  <c r="F51" i="3" s="1"/>
  <c r="E46" i="3"/>
  <c r="E55" i="3" s="1"/>
  <c r="D46" i="3"/>
  <c r="D55" i="3" s="1"/>
  <c r="G42" i="3"/>
  <c r="G43" i="3" s="1"/>
  <c r="F42" i="3"/>
  <c r="F43" i="3" s="1"/>
  <c r="E42" i="3"/>
  <c r="E43" i="3" s="1"/>
  <c r="D42" i="3"/>
  <c r="D43" i="3" s="1"/>
  <c r="K40" i="3"/>
  <c r="K41" i="3" s="1"/>
  <c r="J40" i="3"/>
  <c r="J41" i="3" s="1"/>
  <c r="I40" i="3"/>
  <c r="I41" i="3" s="1"/>
  <c r="H40" i="3"/>
  <c r="H41" i="3" s="1"/>
  <c r="K19" i="3"/>
  <c r="J19" i="3"/>
  <c r="I19" i="3"/>
  <c r="H19" i="3"/>
  <c r="G19" i="3"/>
  <c r="F19" i="3"/>
  <c r="E19" i="3"/>
  <c r="D19" i="3"/>
  <c r="H20" i="3" l="1"/>
  <c r="H172" i="3"/>
  <c r="I172" i="3"/>
  <c r="I82" i="3" s="1"/>
  <c r="D114" i="3"/>
  <c r="E114" i="3"/>
  <c r="I20" i="3"/>
  <c r="E118" i="3"/>
  <c r="E54" i="3"/>
  <c r="F20" i="3"/>
  <c r="G20" i="3"/>
  <c r="D20" i="3"/>
  <c r="D171" i="3"/>
  <c r="D172" i="3" s="1"/>
  <c r="I54" i="3"/>
  <c r="E20" i="3"/>
  <c r="E171" i="3"/>
  <c r="E172" i="3" s="1"/>
  <c r="G50" i="3"/>
  <c r="G52" i="3"/>
  <c r="H55" i="3"/>
  <c r="H54" i="3"/>
  <c r="H50" i="3"/>
  <c r="H51" i="3"/>
  <c r="H52" i="3"/>
  <c r="I53" i="3"/>
  <c r="I55" i="3"/>
  <c r="D115" i="3"/>
  <c r="D120" i="3"/>
  <c r="D139" i="3"/>
  <c r="J172" i="3"/>
  <c r="K932" i="3"/>
  <c r="C931" i="3"/>
  <c r="I50" i="3"/>
  <c r="I51" i="3"/>
  <c r="I52" i="3"/>
  <c r="E115" i="3"/>
  <c r="E120" i="3"/>
  <c r="E139" i="3"/>
  <c r="K172" i="3"/>
  <c r="G55" i="3"/>
  <c r="G54" i="3"/>
  <c r="G53" i="3"/>
  <c r="G51" i="3"/>
  <c r="I126" i="3"/>
  <c r="I103" i="3"/>
  <c r="J55" i="3"/>
  <c r="J54" i="3"/>
  <c r="J50" i="3"/>
  <c r="J51" i="3"/>
  <c r="J52" i="3"/>
  <c r="I63" i="3"/>
  <c r="D116" i="3"/>
  <c r="F129" i="3"/>
  <c r="F130" i="3" s="1"/>
  <c r="F106" i="3"/>
  <c r="F107" i="3" s="1"/>
  <c r="K55" i="3"/>
  <c r="K54" i="3"/>
  <c r="K50" i="3"/>
  <c r="K51" i="3"/>
  <c r="K52" i="3"/>
  <c r="D54" i="3"/>
  <c r="E116" i="3"/>
  <c r="E140" i="3"/>
  <c r="G129" i="3"/>
  <c r="G130" i="3" s="1"/>
  <c r="G106" i="3"/>
  <c r="G107" i="3" s="1"/>
  <c r="K909" i="3"/>
  <c r="K951" i="3"/>
  <c r="F55" i="3"/>
  <c r="F54" i="3"/>
  <c r="F50" i="3"/>
  <c r="F53" i="3"/>
  <c r="J129" i="3"/>
  <c r="J130" i="3" s="1"/>
  <c r="J106" i="3"/>
  <c r="J107" i="3" s="1"/>
  <c r="K974" i="3"/>
  <c r="C973" i="3"/>
  <c r="J20" i="3"/>
  <c r="D50" i="3"/>
  <c r="D51" i="3"/>
  <c r="D52" i="3"/>
  <c r="D53" i="3"/>
  <c r="H129" i="3"/>
  <c r="H130" i="3" s="1"/>
  <c r="H106" i="3"/>
  <c r="H107" i="3" s="1"/>
  <c r="F172" i="3"/>
  <c r="F52" i="3"/>
  <c r="H126" i="3"/>
  <c r="H103" i="3"/>
  <c r="H82" i="3"/>
  <c r="H63" i="3"/>
  <c r="K129" i="3"/>
  <c r="K130" i="3" s="1"/>
  <c r="K106" i="3"/>
  <c r="K107" i="3" s="1"/>
  <c r="K20" i="3"/>
  <c r="E50" i="3"/>
  <c r="E51" i="3"/>
  <c r="E52" i="3"/>
  <c r="E53" i="3"/>
  <c r="I129" i="3"/>
  <c r="I130" i="3" s="1"/>
  <c r="I106" i="3"/>
  <c r="I107" i="3" s="1"/>
  <c r="G172" i="3"/>
  <c r="F114" i="3"/>
  <c r="F115" i="3"/>
  <c r="F116" i="3"/>
  <c r="F118" i="3"/>
  <c r="F120" i="3"/>
  <c r="F137" i="3"/>
  <c r="F138" i="3"/>
  <c r="F139" i="3"/>
  <c r="F143" i="3"/>
  <c r="G114" i="3"/>
  <c r="G115" i="3"/>
  <c r="G116" i="3"/>
  <c r="G118" i="3"/>
  <c r="G120" i="3"/>
  <c r="G137" i="3"/>
  <c r="G138" i="3"/>
  <c r="G139" i="3"/>
  <c r="G143" i="3"/>
  <c r="H114" i="3"/>
  <c r="H115" i="3"/>
  <c r="H116" i="3"/>
  <c r="H118" i="3"/>
  <c r="H28" i="3" s="1"/>
  <c r="H137" i="3"/>
  <c r="H138" i="3"/>
  <c r="H139" i="3"/>
  <c r="H143" i="3"/>
  <c r="C907" i="3"/>
  <c r="C928" i="3"/>
  <c r="C949" i="3"/>
  <c r="C970" i="3"/>
  <c r="I114" i="3"/>
  <c r="I115" i="3"/>
  <c r="I116" i="3"/>
  <c r="I118" i="3"/>
  <c r="I28" i="3" s="1"/>
  <c r="I137" i="3"/>
  <c r="I138" i="3"/>
  <c r="I139" i="3"/>
  <c r="I143" i="3"/>
  <c r="J114" i="3"/>
  <c r="J115" i="3"/>
  <c r="J116" i="3"/>
  <c r="J118" i="3"/>
  <c r="J28" i="3" s="1"/>
  <c r="J137" i="3"/>
  <c r="J138" i="3"/>
  <c r="J139" i="3"/>
  <c r="J143" i="3"/>
  <c r="K114" i="3"/>
  <c r="K115" i="3"/>
  <c r="K116" i="3"/>
  <c r="K118" i="3"/>
  <c r="K28" i="3" s="1"/>
  <c r="K137" i="3"/>
  <c r="K138" i="3"/>
  <c r="K139" i="3"/>
  <c r="K143" i="3"/>
  <c r="D82" i="3" l="1"/>
  <c r="D103" i="3"/>
  <c r="D63" i="3"/>
  <c r="D126" i="3"/>
  <c r="H135" i="3"/>
  <c r="H33" i="3" s="1"/>
  <c r="H112" i="3"/>
  <c r="H29" i="3" s="1"/>
  <c r="K126" i="3"/>
  <c r="K103" i="3"/>
  <c r="K82" i="3"/>
  <c r="K63" i="3"/>
  <c r="K952" i="3"/>
  <c r="C951" i="3"/>
  <c r="F135" i="3"/>
  <c r="F112" i="3"/>
  <c r="E82" i="3"/>
  <c r="E126" i="3"/>
  <c r="E103" i="3"/>
  <c r="E63" i="3"/>
  <c r="J126" i="3"/>
  <c r="J103" i="3"/>
  <c r="J82" i="3"/>
  <c r="J63" i="3"/>
  <c r="H111" i="3"/>
  <c r="H120" i="3" s="1"/>
  <c r="H110" i="3"/>
  <c r="H109" i="3"/>
  <c r="K910" i="3"/>
  <c r="C909" i="3"/>
  <c r="E106" i="3"/>
  <c r="E107" i="3" s="1"/>
  <c r="E129" i="3"/>
  <c r="E130" i="3" s="1"/>
  <c r="K135" i="3"/>
  <c r="K33" i="3" s="1"/>
  <c r="K112" i="3"/>
  <c r="K29" i="3" s="1"/>
  <c r="H134" i="3"/>
  <c r="H133" i="3"/>
  <c r="H132" i="3"/>
  <c r="G135" i="3"/>
  <c r="G112" i="3"/>
  <c r="F126" i="3"/>
  <c r="F103" i="3"/>
  <c r="F82" i="3"/>
  <c r="F63" i="3"/>
  <c r="G126" i="3"/>
  <c r="G103" i="3"/>
  <c r="G82" i="3"/>
  <c r="G63" i="3"/>
  <c r="I135" i="3"/>
  <c r="I33" i="3" s="1"/>
  <c r="I112" i="3"/>
  <c r="I29" i="3" s="1"/>
  <c r="I111" i="3"/>
  <c r="I120" i="3" s="1"/>
  <c r="I110" i="3"/>
  <c r="I109" i="3"/>
  <c r="D106" i="3"/>
  <c r="D107" i="3" s="1"/>
  <c r="D129" i="3"/>
  <c r="D130" i="3" s="1"/>
  <c r="J135" i="3"/>
  <c r="J33" i="3" s="1"/>
  <c r="J112" i="3"/>
  <c r="J29" i="3" s="1"/>
  <c r="K975" i="3"/>
  <c r="C974" i="3"/>
  <c r="I134" i="3"/>
  <c r="I133" i="3"/>
  <c r="I132" i="3"/>
  <c r="K933" i="3"/>
  <c r="C932" i="3"/>
  <c r="E111" i="3" l="1"/>
  <c r="E109" i="3"/>
  <c r="E110" i="3"/>
  <c r="E132" i="3"/>
  <c r="E133" i="3"/>
  <c r="E134" i="3"/>
  <c r="K111" i="3"/>
  <c r="K120" i="3" s="1"/>
  <c r="K110" i="3"/>
  <c r="K109" i="3"/>
  <c r="G134" i="3"/>
  <c r="G133" i="3"/>
  <c r="G132" i="3"/>
  <c r="G145" i="3" s="1"/>
  <c r="H122" i="3"/>
  <c r="H27" i="3"/>
  <c r="H30" i="3" s="1"/>
  <c r="F66" i="3"/>
  <c r="F65" i="3"/>
  <c r="F64" i="3"/>
  <c r="C933" i="3"/>
  <c r="K934" i="3"/>
  <c r="C975" i="3"/>
  <c r="K976" i="3"/>
  <c r="I145" i="3"/>
  <c r="I31" i="3"/>
  <c r="I34" i="3" s="1"/>
  <c r="K134" i="3"/>
  <c r="K133" i="3"/>
  <c r="K132" i="3"/>
  <c r="D132" i="3"/>
  <c r="D133" i="3"/>
  <c r="D134" i="3"/>
  <c r="E65" i="3"/>
  <c r="E64" i="3"/>
  <c r="E66" i="3"/>
  <c r="F134" i="3"/>
  <c r="F133" i="3"/>
  <c r="F132" i="3"/>
  <c r="F145" i="3" s="1"/>
  <c r="G66" i="3"/>
  <c r="G65" i="3"/>
  <c r="G64" i="3"/>
  <c r="E112" i="3"/>
  <c r="E135" i="3"/>
  <c r="D64" i="3"/>
  <c r="D66" i="3"/>
  <c r="D65" i="3"/>
  <c r="I122" i="3"/>
  <c r="I27" i="3"/>
  <c r="I30" i="3" s="1"/>
  <c r="F111" i="3"/>
  <c r="F110" i="3"/>
  <c r="F109" i="3"/>
  <c r="F122" i="3" s="1"/>
  <c r="D111" i="3"/>
  <c r="D110" i="3"/>
  <c r="D109" i="3"/>
  <c r="J134" i="3"/>
  <c r="J133" i="3"/>
  <c r="J132" i="3"/>
  <c r="K953" i="3"/>
  <c r="C952" i="3"/>
  <c r="D112" i="3"/>
  <c r="D135" i="3"/>
  <c r="G111" i="3"/>
  <c r="G110" i="3"/>
  <c r="G109" i="3"/>
  <c r="G122" i="3" s="1"/>
  <c r="H145" i="3"/>
  <c r="H31" i="3"/>
  <c r="H34" i="3" s="1"/>
  <c r="K911" i="3"/>
  <c r="C910" i="3"/>
  <c r="J111" i="3"/>
  <c r="J120" i="3" s="1"/>
  <c r="J110" i="3"/>
  <c r="J109" i="3"/>
  <c r="D83" i="3"/>
  <c r="D89" i="3" s="1"/>
  <c r="D84" i="3"/>
  <c r="D90" i="3" s="1"/>
  <c r="G146" i="3" l="1"/>
  <c r="G147" i="3" s="1"/>
  <c r="H146" i="3"/>
  <c r="H147" i="3" s="1"/>
  <c r="I146" i="3"/>
  <c r="I147" i="3" s="1"/>
  <c r="E145" i="3"/>
  <c r="E146" i="3" s="1"/>
  <c r="E147" i="3" s="1"/>
  <c r="D122" i="3"/>
  <c r="E122" i="3"/>
  <c r="I35" i="3"/>
  <c r="I36" i="3" s="1"/>
  <c r="E49" i="3"/>
  <c r="E75" i="3"/>
  <c r="E58" i="3" s="1"/>
  <c r="K145" i="3"/>
  <c r="K31" i="3"/>
  <c r="K34" i="3" s="1"/>
  <c r="K935" i="3"/>
  <c r="C934" i="3"/>
  <c r="D91" i="3"/>
  <c r="D92" i="3" s="1"/>
  <c r="D94" i="3" s="1"/>
  <c r="E73" i="3"/>
  <c r="E47" i="3"/>
  <c r="F73" i="3"/>
  <c r="F47" i="3"/>
  <c r="K122" i="3"/>
  <c r="K27" i="3"/>
  <c r="K30" i="3" s="1"/>
  <c r="K912" i="3"/>
  <c r="C911" i="3"/>
  <c r="J122" i="3"/>
  <c r="J27" i="3"/>
  <c r="J30" i="3" s="1"/>
  <c r="K954" i="3"/>
  <c r="C953" i="3"/>
  <c r="D74" i="3"/>
  <c r="D57" i="3" s="1"/>
  <c r="D48" i="3"/>
  <c r="E74" i="3"/>
  <c r="E57" i="3" s="1"/>
  <c r="E48" i="3"/>
  <c r="F74" i="3"/>
  <c r="F57" i="3" s="1"/>
  <c r="F48" i="3"/>
  <c r="J145" i="3"/>
  <c r="J31" i="3"/>
  <c r="J34" i="3" s="1"/>
  <c r="G74" i="3"/>
  <c r="G57" i="3" s="1"/>
  <c r="G48" i="3"/>
  <c r="D73" i="3"/>
  <c r="D47" i="3"/>
  <c r="H35" i="3"/>
  <c r="H36" i="3" s="1"/>
  <c r="G73" i="3"/>
  <c r="G47" i="3"/>
  <c r="D75" i="3"/>
  <c r="D58" i="3" s="1"/>
  <c r="D49" i="3"/>
  <c r="F49" i="3"/>
  <c r="F75" i="3"/>
  <c r="F58" i="3" s="1"/>
  <c r="G49" i="3"/>
  <c r="G75" i="3"/>
  <c r="G58" i="3" s="1"/>
  <c r="F146" i="3"/>
  <c r="F147" i="3" s="1"/>
  <c r="D145" i="3"/>
  <c r="D146" i="3" s="1"/>
  <c r="D147" i="3" s="1"/>
  <c r="K977" i="3"/>
  <c r="C976" i="3"/>
  <c r="K146" i="3" l="1"/>
  <c r="K147" i="3" s="1"/>
  <c r="J146" i="3"/>
  <c r="J147" i="3" s="1"/>
  <c r="C954" i="3"/>
  <c r="K955" i="3"/>
  <c r="F76" i="3"/>
  <c r="F56" i="3"/>
  <c r="G76" i="3"/>
  <c r="G56" i="3"/>
  <c r="H37" i="3"/>
  <c r="H38" i="3" s="1"/>
  <c r="H42" i="3" s="1"/>
  <c r="H43" i="3" s="1"/>
  <c r="E76" i="3"/>
  <c r="E56" i="3"/>
  <c r="K936" i="3"/>
  <c r="C935" i="3"/>
  <c r="D76" i="3"/>
  <c r="D56" i="3"/>
  <c r="C912" i="3"/>
  <c r="K913" i="3"/>
  <c r="J35" i="3"/>
  <c r="J36" i="3" s="1"/>
  <c r="K978" i="3"/>
  <c r="C977" i="3"/>
  <c r="K35" i="3"/>
  <c r="K36" i="3" s="1"/>
  <c r="I37" i="3"/>
  <c r="I38" i="3"/>
  <c r="I42" i="3" s="1"/>
  <c r="I43" i="3" s="1"/>
  <c r="K37" i="3" l="1"/>
  <c r="K38" i="3" s="1"/>
  <c r="K42" i="3" s="1"/>
  <c r="K43" i="3" s="1"/>
  <c r="D77" i="3"/>
  <c r="D59" i="3"/>
  <c r="D22" i="3" s="1"/>
  <c r="G77" i="3"/>
  <c r="G59" i="3"/>
  <c r="G22" i="3" s="1"/>
  <c r="K979" i="3"/>
  <c r="C978" i="3"/>
  <c r="K937" i="3"/>
  <c r="C936" i="3"/>
  <c r="J37" i="3"/>
  <c r="J38" i="3"/>
  <c r="J42" i="3" s="1"/>
  <c r="J43" i="3" s="1"/>
  <c r="E59" i="3"/>
  <c r="E22" i="3" s="1"/>
  <c r="E77" i="3"/>
  <c r="F77" i="3"/>
  <c r="F59" i="3"/>
  <c r="F22" i="3" s="1"/>
  <c r="K956" i="3"/>
  <c r="C955" i="3"/>
  <c r="K914" i="3"/>
  <c r="C913" i="3"/>
  <c r="E93" i="3" l="1"/>
  <c r="E60" i="3"/>
  <c r="E23" i="3" s="1"/>
  <c r="C979" i="3"/>
  <c r="K980" i="3"/>
  <c r="K915" i="3"/>
  <c r="C914" i="3"/>
  <c r="G93" i="3"/>
  <c r="G60" i="3"/>
  <c r="G23" i="3" s="1"/>
  <c r="K957" i="3"/>
  <c r="C956" i="3"/>
  <c r="D93" i="3"/>
  <c r="D60" i="3"/>
  <c r="D23" i="3" s="1"/>
  <c r="F93" i="3"/>
  <c r="F60" i="3"/>
  <c r="F23" i="3" s="1"/>
  <c r="C937" i="3"/>
  <c r="K938" i="3"/>
  <c r="G24" i="3" l="1"/>
  <c r="G25" i="3" s="1"/>
  <c r="G40" i="3" s="1"/>
  <c r="G41" i="3" s="1"/>
  <c r="K916" i="3"/>
  <c r="C915" i="3"/>
  <c r="K981" i="3"/>
  <c r="C980" i="3"/>
  <c r="K958" i="3"/>
  <c r="C957" i="3"/>
  <c r="K939" i="3"/>
  <c r="C938" i="3"/>
  <c r="F24" i="3"/>
  <c r="F25" i="3" s="1"/>
  <c r="F40" i="3" s="1"/>
  <c r="F41" i="3" s="1"/>
  <c r="D24" i="3"/>
  <c r="D25" i="3" s="1"/>
  <c r="D40" i="3" s="1"/>
  <c r="D41" i="3" s="1"/>
  <c r="E24" i="3"/>
  <c r="E25" i="3"/>
  <c r="E40" i="3" s="1"/>
  <c r="E41" i="3" s="1"/>
  <c r="C958" i="3" l="1"/>
  <c r="K959" i="3"/>
  <c r="K982" i="3"/>
  <c r="C981" i="3"/>
  <c r="C916" i="3"/>
  <c r="K917" i="3"/>
  <c r="K940" i="3"/>
  <c r="C939" i="3"/>
  <c r="K960" i="3" l="1"/>
  <c r="C959" i="3"/>
  <c r="K983" i="3"/>
  <c r="C982" i="3"/>
  <c r="K941" i="3"/>
  <c r="C940" i="3"/>
  <c r="K918" i="3"/>
  <c r="C917" i="3"/>
  <c r="K919" i="3" l="1"/>
  <c r="C918" i="3"/>
  <c r="C941" i="3"/>
  <c r="K942" i="3"/>
  <c r="C983" i="3"/>
  <c r="K984" i="3"/>
  <c r="K961" i="3"/>
  <c r="C960" i="3"/>
  <c r="K962" i="3" l="1"/>
  <c r="C961" i="3"/>
  <c r="K985" i="3"/>
  <c r="C984" i="3"/>
  <c r="K943" i="3"/>
  <c r="C942" i="3"/>
  <c r="K920" i="3"/>
  <c r="C919" i="3"/>
  <c r="K944" i="3" l="1"/>
  <c r="C943" i="3"/>
  <c r="C920" i="3"/>
  <c r="K921" i="3"/>
  <c r="K986" i="3"/>
  <c r="C985" i="3"/>
  <c r="C962" i="3"/>
  <c r="K963" i="3"/>
  <c r="K964" i="3" l="1"/>
  <c r="C963" i="3"/>
  <c r="K922" i="3"/>
  <c r="C921" i="3"/>
  <c r="K987" i="3"/>
  <c r="C987" i="3" s="1"/>
  <c r="C986" i="3"/>
  <c r="K945" i="3"/>
  <c r="C945" i="3" s="1"/>
  <c r="C944" i="3"/>
  <c r="K923" i="3" l="1"/>
  <c r="C922" i="3"/>
  <c r="K965" i="3"/>
  <c r="C964" i="3"/>
  <c r="K966" i="3" l="1"/>
  <c r="C966" i="3" s="1"/>
  <c r="C965" i="3"/>
  <c r="K924" i="3"/>
  <c r="C924" i="3" s="1"/>
  <c r="C923" i="3"/>
  <c r="I66" i="3" l="1"/>
  <c r="J66" i="3"/>
  <c r="E84" i="3"/>
  <c r="E90" i="3" s="1"/>
  <c r="F84" i="3"/>
  <c r="F90" i="3" s="1"/>
  <c r="I65" i="3"/>
  <c r="H84" i="3"/>
  <c r="H90" i="3" s="1"/>
  <c r="K84" i="3"/>
  <c r="K90" i="3" s="1"/>
  <c r="G84" i="3"/>
  <c r="G90" i="3" s="1"/>
  <c r="I84" i="3"/>
  <c r="I90" i="3" s="1"/>
  <c r="K83" i="3"/>
  <c r="K89" i="3" s="1"/>
  <c r="K91" i="3" s="1"/>
  <c r="K92" i="3" s="1"/>
  <c r="K94" i="3" s="1"/>
  <c r="I64" i="3"/>
  <c r="J84" i="3"/>
  <c r="J90" i="3" s="1"/>
  <c r="I83" i="3"/>
  <c r="I89" i="3" s="1"/>
  <c r="I91" i="3" s="1"/>
  <c r="I92" i="3" s="1"/>
  <c r="I94" i="3" s="1"/>
  <c r="H64" i="3"/>
  <c r="K65" i="3"/>
  <c r="F83" i="3"/>
  <c r="F89" i="3" s="1"/>
  <c r="F91" i="3" s="1"/>
  <c r="F92" i="3" s="1"/>
  <c r="F94" i="3" s="1"/>
  <c r="H65" i="3"/>
  <c r="J64" i="3"/>
  <c r="J83" i="3"/>
  <c r="J89" i="3" s="1"/>
  <c r="J91" i="3" s="1"/>
  <c r="J92" i="3" s="1"/>
  <c r="J94" i="3" s="1"/>
  <c r="G83" i="3"/>
  <c r="G89" i="3" s="1"/>
  <c r="G91" i="3" s="1"/>
  <c r="G92" i="3" s="1"/>
  <c r="G94" i="3" s="1"/>
  <c r="H66" i="3"/>
  <c r="J65" i="3"/>
  <c r="K66" i="3"/>
  <c r="H83" i="3"/>
  <c r="H89" i="3" s="1"/>
  <c r="H91" i="3" s="1"/>
  <c r="H92" i="3" s="1"/>
  <c r="H94" i="3" s="1"/>
  <c r="E83" i="3"/>
  <c r="E89" i="3" s="1"/>
  <c r="E91" i="3" s="1"/>
  <c r="E92" i="3" s="1"/>
  <c r="E94" i="3" s="1"/>
  <c r="K64" i="3"/>
  <c r="K49" i="3" l="1"/>
  <c r="K75" i="3"/>
  <c r="K58" i="3" s="1"/>
  <c r="K74" i="3"/>
  <c r="K57" i="3" s="1"/>
  <c r="K48" i="3"/>
  <c r="J74" i="3"/>
  <c r="J57" i="3" s="1"/>
  <c r="J48" i="3"/>
  <c r="H73" i="3"/>
  <c r="H47" i="3"/>
  <c r="H75" i="3"/>
  <c r="H58" i="3" s="1"/>
  <c r="H49" i="3"/>
  <c r="I74" i="3"/>
  <c r="I57" i="3" s="1"/>
  <c r="I48" i="3"/>
  <c r="K73" i="3"/>
  <c r="K47" i="3"/>
  <c r="I73" i="3"/>
  <c r="I47" i="3"/>
  <c r="J73" i="3"/>
  <c r="J47" i="3"/>
  <c r="J75" i="3"/>
  <c r="J58" i="3" s="1"/>
  <c r="J49" i="3"/>
  <c r="H74" i="3"/>
  <c r="H57" i="3" s="1"/>
  <c r="H48" i="3"/>
  <c r="I75" i="3"/>
  <c r="I58" i="3" s="1"/>
  <c r="I49" i="3"/>
  <c r="I76" i="3" l="1"/>
  <c r="I56" i="3"/>
  <c r="K76" i="3"/>
  <c r="K56" i="3"/>
  <c r="H76" i="3"/>
  <c r="H56" i="3"/>
  <c r="J76" i="3"/>
  <c r="J56" i="3"/>
  <c r="J77" i="3" l="1"/>
  <c r="J59" i="3"/>
  <c r="H77" i="3"/>
  <c r="H59" i="3"/>
  <c r="K77" i="3"/>
  <c r="K59" i="3"/>
  <c r="I77" i="3"/>
  <c r="I59" i="3"/>
  <c r="H93" i="3" l="1"/>
  <c r="H60" i="3"/>
  <c r="I93" i="3"/>
  <c r="I60" i="3"/>
  <c r="K93" i="3"/>
  <c r="K60" i="3"/>
  <c r="J93" i="3"/>
  <c r="J60" i="3"/>
</calcChain>
</file>

<file path=xl/sharedStrings.xml><?xml version="1.0" encoding="utf-8"?>
<sst xmlns="http://schemas.openxmlformats.org/spreadsheetml/2006/main" count="1304" uniqueCount="310">
  <si>
    <t>提示額根拠</t>
  </si>
  <si>
    <t>円</t>
    <rPh sb="0" eb="1">
      <t>エン</t>
    </rPh>
    <phoneticPr fontId="23"/>
  </si>
  <si>
    <t>北海道</t>
    <rPh sb="0" eb="3">
      <t>ホッカイドウ</t>
    </rPh>
    <phoneticPr fontId="23"/>
  </si>
  <si>
    <t>東北</t>
    <rPh sb="0" eb="2">
      <t>トウホク</t>
    </rPh>
    <phoneticPr fontId="23"/>
  </si>
  <si>
    <t>関東</t>
    <rPh sb="0" eb="2">
      <t>カントウ</t>
    </rPh>
    <phoneticPr fontId="23"/>
  </si>
  <si>
    <t>北陸信越</t>
    <rPh sb="0" eb="4">
      <t>ホクリクシンエツ</t>
    </rPh>
    <phoneticPr fontId="23"/>
  </si>
  <si>
    <t>中部</t>
    <rPh sb="0" eb="2">
      <t>チュウブ</t>
    </rPh>
    <phoneticPr fontId="23"/>
  </si>
  <si>
    <t>近畿</t>
    <rPh sb="0" eb="2">
      <t>キンキ</t>
    </rPh>
    <phoneticPr fontId="23"/>
  </si>
  <si>
    <t>中国</t>
    <rPh sb="0" eb="2">
      <t>チュウゴク</t>
    </rPh>
    <phoneticPr fontId="23"/>
  </si>
  <si>
    <t>四国</t>
    <rPh sb="0" eb="2">
      <t>シコク</t>
    </rPh>
    <phoneticPr fontId="23"/>
  </si>
  <si>
    <t>九州</t>
    <rPh sb="0" eb="2">
      <t>キュウシュウ</t>
    </rPh>
    <phoneticPr fontId="23"/>
  </si>
  <si>
    <t>沖縄</t>
    <rPh sb="0" eb="2">
      <t>オキナワ</t>
    </rPh>
    <phoneticPr fontId="23"/>
  </si>
  <si>
    <t>※青色網掛けは入力項目</t>
    <rPh sb="1" eb="3">
      <t>アオイロ</t>
    </rPh>
    <rPh sb="3" eb="5">
      <t>アミカ</t>
    </rPh>
    <rPh sb="7" eb="9">
      <t>ニュウリョク</t>
    </rPh>
    <rPh sb="9" eb="11">
      <t>コウモク</t>
    </rPh>
    <phoneticPr fontId="23"/>
  </si>
  <si>
    <t>距離制運賃</t>
    <rPh sb="0" eb="3">
      <t>キョリセイ</t>
    </rPh>
    <rPh sb="3" eb="5">
      <t>ウンチン</t>
    </rPh>
    <phoneticPr fontId="23"/>
  </si>
  <si>
    <t>時間制運賃</t>
    <rPh sb="0" eb="5">
      <t>ジカンセイウンチン</t>
    </rPh>
    <phoneticPr fontId="23"/>
  </si>
  <si>
    <t>管理番号</t>
    <rPh sb="0" eb="2">
      <t>カンリ</t>
    </rPh>
    <rPh sb="2" eb="4">
      <t>バンゴウ</t>
    </rPh>
    <phoneticPr fontId="23"/>
  </si>
  <si>
    <t>車格</t>
    <rPh sb="0" eb="2">
      <t>シャカク</t>
    </rPh>
    <phoneticPr fontId="23"/>
  </si>
  <si>
    <t>小型</t>
    <rPh sb="0" eb="2">
      <t>コガタ</t>
    </rPh>
    <phoneticPr fontId="23"/>
  </si>
  <si>
    <t>中型</t>
    <rPh sb="0" eb="2">
      <t>チュウガタ</t>
    </rPh>
    <phoneticPr fontId="23"/>
  </si>
  <si>
    <t>大型</t>
    <rPh sb="0" eb="2">
      <t>オオガタ</t>
    </rPh>
    <phoneticPr fontId="23"/>
  </si>
  <si>
    <t>トレーラ</t>
    <phoneticPr fontId="23"/>
  </si>
  <si>
    <t>営業所の所在地</t>
    <rPh sb="0" eb="2">
      <t>エイギョウ</t>
    </rPh>
    <rPh sb="2" eb="3">
      <t>ショ</t>
    </rPh>
    <rPh sb="4" eb="6">
      <t>ショザイ</t>
    </rPh>
    <rPh sb="6" eb="7">
      <t>チ</t>
    </rPh>
    <phoneticPr fontId="23"/>
  </si>
  <si>
    <t>都道府県</t>
    <rPh sb="0" eb="4">
      <t>トドウフケン</t>
    </rPh>
    <phoneticPr fontId="23"/>
  </si>
  <si>
    <t>青森県</t>
  </si>
  <si>
    <t>大阪府</t>
  </si>
  <si>
    <t>車両情報</t>
    <rPh sb="0" eb="2">
      <t>シャリョウ</t>
    </rPh>
    <rPh sb="2" eb="4">
      <t>ジョウホウ</t>
    </rPh>
    <phoneticPr fontId="23"/>
  </si>
  <si>
    <t>単車・トレーラー</t>
    <rPh sb="0" eb="2">
      <t>タンシャ</t>
    </rPh>
    <phoneticPr fontId="23"/>
  </si>
  <si>
    <t>単車</t>
    <rPh sb="0" eb="2">
      <t>タンシャ</t>
    </rPh>
    <phoneticPr fontId="23"/>
  </si>
  <si>
    <t>トレーラー</t>
  </si>
  <si>
    <t>最大積載量（トン単位）</t>
    <rPh sb="0" eb="2">
      <t>サイダイ</t>
    </rPh>
    <rPh sb="2" eb="5">
      <t>セキサイリョウ</t>
    </rPh>
    <rPh sb="8" eb="10">
      <t>タンイ</t>
    </rPh>
    <phoneticPr fontId="23"/>
  </si>
  <si>
    <t>車両総重量（トン単位）</t>
    <rPh sb="0" eb="2">
      <t>シャリョウ</t>
    </rPh>
    <rPh sb="2" eb="5">
      <t>ソウジュウリョウ</t>
    </rPh>
    <phoneticPr fontId="23"/>
  </si>
  <si>
    <t>発着地</t>
    <rPh sb="0" eb="1">
      <t>ハツ</t>
    </rPh>
    <rPh sb="1" eb="2">
      <t>チャク</t>
    </rPh>
    <rPh sb="2" eb="3">
      <t>チ</t>
    </rPh>
    <phoneticPr fontId="23"/>
  </si>
  <si>
    <t>発地</t>
    <rPh sb="0" eb="1">
      <t>ハツ</t>
    </rPh>
    <rPh sb="1" eb="2">
      <t>チ</t>
    </rPh>
    <phoneticPr fontId="23"/>
  </si>
  <si>
    <t>着地</t>
    <rPh sb="0" eb="2">
      <t>チャクチ</t>
    </rPh>
    <phoneticPr fontId="23"/>
  </si>
  <si>
    <t>距離制運賃：算出条件</t>
    <rPh sb="0" eb="2">
      <t>キョリ</t>
    </rPh>
    <rPh sb="2" eb="3">
      <t>セイ</t>
    </rPh>
    <rPh sb="3" eb="5">
      <t>ウンチン</t>
    </rPh>
    <rPh sb="6" eb="8">
      <t>サンシュツ</t>
    </rPh>
    <rPh sb="8" eb="10">
      <t>ジョウケン</t>
    </rPh>
    <phoneticPr fontId="23"/>
  </si>
  <si>
    <t>距離制運賃　実車キロ程</t>
    <rPh sb="0" eb="5">
      <t>キョリセイウンチン</t>
    </rPh>
    <rPh sb="6" eb="8">
      <t>ジッシャ</t>
    </rPh>
    <rPh sb="10" eb="11">
      <t>ホド</t>
    </rPh>
    <phoneticPr fontId="23"/>
  </si>
  <si>
    <t>時間制運賃：算出条件</t>
    <rPh sb="0" eb="2">
      <t>ジカン</t>
    </rPh>
    <rPh sb="2" eb="3">
      <t>セイ</t>
    </rPh>
    <rPh sb="3" eb="5">
      <t>ウンチン</t>
    </rPh>
    <rPh sb="6" eb="8">
      <t>サンシュツ</t>
    </rPh>
    <rPh sb="8" eb="10">
      <t>ジョウケン</t>
    </rPh>
    <phoneticPr fontId="23"/>
  </si>
  <si>
    <t>1日目</t>
    <rPh sb="1" eb="2">
      <t>ニチ</t>
    </rPh>
    <rPh sb="2" eb="3">
      <t>メ</t>
    </rPh>
    <phoneticPr fontId="23"/>
  </si>
  <si>
    <t>時間制運賃　拘束時間</t>
    <rPh sb="0" eb="5">
      <t>ジカンセイウンチン</t>
    </rPh>
    <rPh sb="6" eb="8">
      <t>コウソク</t>
    </rPh>
    <rPh sb="8" eb="10">
      <t>ジカン</t>
    </rPh>
    <phoneticPr fontId="23"/>
  </si>
  <si>
    <t>時間制運賃　走行キロ</t>
    <rPh sb="0" eb="5">
      <t>ジカンセイウンチン</t>
    </rPh>
    <rPh sb="6" eb="8">
      <t>ソウコウ</t>
    </rPh>
    <phoneticPr fontId="23"/>
  </si>
  <si>
    <t>2日目</t>
    <rPh sb="1" eb="2">
      <t>ニチ</t>
    </rPh>
    <rPh sb="2" eb="3">
      <t>メ</t>
    </rPh>
    <phoneticPr fontId="23"/>
  </si>
  <si>
    <t>拘束時間</t>
    <rPh sb="0" eb="2">
      <t>コウソク</t>
    </rPh>
    <rPh sb="2" eb="4">
      <t>ジカン</t>
    </rPh>
    <phoneticPr fontId="23"/>
  </si>
  <si>
    <t>走行キロ</t>
    <rPh sb="0" eb="2">
      <t>ソウコウ</t>
    </rPh>
    <phoneticPr fontId="23"/>
  </si>
  <si>
    <t>収受・見積/運賃単価（税込）</t>
    <rPh sb="0" eb="2">
      <t>シュウジュ</t>
    </rPh>
    <rPh sb="3" eb="5">
      <t>ミツモリ</t>
    </rPh>
    <rPh sb="6" eb="8">
      <t>ウンチン</t>
    </rPh>
    <rPh sb="8" eb="10">
      <t>タンカ</t>
    </rPh>
    <rPh sb="11" eb="13">
      <t>ゼイコミ</t>
    </rPh>
    <rPh sb="12" eb="13">
      <t>コミ</t>
    </rPh>
    <phoneticPr fontId="23"/>
  </si>
  <si>
    <t>以下は入力不要、自動計算されます</t>
    <rPh sb="0" eb="2">
      <t>イカ</t>
    </rPh>
    <rPh sb="3" eb="5">
      <t>ニュウリョク</t>
    </rPh>
    <rPh sb="5" eb="7">
      <t>フヨウ</t>
    </rPh>
    <rPh sb="8" eb="10">
      <t>ジドウ</t>
    </rPh>
    <rPh sb="10" eb="12">
      <t>ケイサン</t>
    </rPh>
    <phoneticPr fontId="23"/>
  </si>
  <si>
    <t>算出条件</t>
    <rPh sb="0" eb="2">
      <t>サンシュツ</t>
    </rPh>
    <rPh sb="2" eb="4">
      <t>ジョウケン</t>
    </rPh>
    <phoneticPr fontId="23"/>
  </si>
  <si>
    <t>管轄運輸局</t>
    <rPh sb="0" eb="2">
      <t>カンカツ</t>
    </rPh>
    <rPh sb="2" eb="4">
      <t>ウンユ</t>
    </rPh>
    <rPh sb="4" eb="5">
      <t>キョク</t>
    </rPh>
    <phoneticPr fontId="23"/>
  </si>
  <si>
    <t>適用車種区分</t>
    <rPh sb="0" eb="2">
      <t>テキヨウ</t>
    </rPh>
    <rPh sb="2" eb="4">
      <t>シャシュ</t>
    </rPh>
    <rPh sb="4" eb="6">
      <t>クブン</t>
    </rPh>
    <phoneticPr fontId="23"/>
  </si>
  <si>
    <t>距離制運賃
算出額</t>
    <rPh sb="6" eb="8">
      <t>サンシュツ</t>
    </rPh>
    <rPh sb="8" eb="9">
      <t>ガク</t>
    </rPh>
    <phoneticPr fontId="23"/>
  </si>
  <si>
    <t>距離制運賃額（税抜）</t>
    <rPh sb="0" eb="5">
      <t>キョリセイウンチン</t>
    </rPh>
    <rPh sb="5" eb="6">
      <t>ガク</t>
    </rPh>
    <rPh sb="7" eb="9">
      <t>ゼイヌ</t>
    </rPh>
    <phoneticPr fontId="23"/>
  </si>
  <si>
    <t>端数処理後①</t>
    <rPh sb="0" eb="2">
      <t>ハスウ</t>
    </rPh>
    <rPh sb="2" eb="4">
      <t>ショリ</t>
    </rPh>
    <rPh sb="4" eb="5">
      <t>ゴ</t>
    </rPh>
    <phoneticPr fontId="23"/>
  </si>
  <si>
    <t>消費税及び地方消費税②</t>
    <rPh sb="0" eb="3">
      <t>ショウヒゼイ</t>
    </rPh>
    <rPh sb="3" eb="4">
      <t>オヨ</t>
    </rPh>
    <rPh sb="5" eb="7">
      <t>チホウ</t>
    </rPh>
    <rPh sb="7" eb="10">
      <t>ショウヒゼイ</t>
    </rPh>
    <phoneticPr fontId="23"/>
  </si>
  <si>
    <t>距離制運賃額（税込）</t>
    <rPh sb="0" eb="5">
      <t>キョリセイウンチン</t>
    </rPh>
    <rPh sb="5" eb="6">
      <t>ガク</t>
    </rPh>
    <rPh sb="7" eb="9">
      <t>ゼイコ</t>
    </rPh>
    <phoneticPr fontId="23"/>
  </si>
  <si>
    <t>時間制運賃
《１日目》</t>
    <rPh sb="0" eb="2">
      <t>ジカン</t>
    </rPh>
    <rPh sb="2" eb="3">
      <t>セイ</t>
    </rPh>
    <rPh sb="3" eb="5">
      <t>ウンチン</t>
    </rPh>
    <phoneticPr fontId="23"/>
  </si>
  <si>
    <t>基本料金</t>
    <rPh sb="0" eb="2">
      <t>キホン</t>
    </rPh>
    <rPh sb="2" eb="4">
      <t>リョウキン</t>
    </rPh>
    <phoneticPr fontId="23"/>
  </si>
  <si>
    <t>時間加算額</t>
    <rPh sb="0" eb="2">
      <t>ジカン</t>
    </rPh>
    <rPh sb="2" eb="5">
      <t>カサンガク</t>
    </rPh>
    <phoneticPr fontId="23"/>
  </si>
  <si>
    <t>距離加算額</t>
    <rPh sb="0" eb="2">
      <t>キョリ</t>
    </rPh>
    <rPh sb="2" eb="5">
      <t>カサンガク</t>
    </rPh>
    <phoneticPr fontId="23"/>
  </si>
  <si>
    <t>小　　　計③</t>
    <rPh sb="0" eb="1">
      <t>チイ</t>
    </rPh>
    <rPh sb="4" eb="5">
      <t>ケイ</t>
    </rPh>
    <phoneticPr fontId="23"/>
  </si>
  <si>
    <t>時間制運賃
《2日目》</t>
    <rPh sb="0" eb="2">
      <t>ジカン</t>
    </rPh>
    <rPh sb="2" eb="3">
      <t>セイ</t>
    </rPh>
    <rPh sb="3" eb="5">
      <t>ウンチン</t>
    </rPh>
    <rPh sb="8" eb="9">
      <t>ニチ</t>
    </rPh>
    <rPh sb="9" eb="10">
      <t>メ</t>
    </rPh>
    <phoneticPr fontId="23"/>
  </si>
  <si>
    <t>小　　　計④</t>
    <rPh sb="0" eb="1">
      <t>チイ</t>
    </rPh>
    <rPh sb="4" eb="5">
      <t>ケイ</t>
    </rPh>
    <phoneticPr fontId="23"/>
  </si>
  <si>
    <t>時間制運賃
合計額</t>
    <rPh sb="6" eb="8">
      <t>ゴウケイ</t>
    </rPh>
    <rPh sb="8" eb="9">
      <t>ガク</t>
    </rPh>
    <phoneticPr fontId="23"/>
  </si>
  <si>
    <t>時間制運賃額（税抜）</t>
    <rPh sb="0" eb="5">
      <t>ジカンセイウンチン</t>
    </rPh>
    <rPh sb="5" eb="6">
      <t>ガク</t>
    </rPh>
    <rPh sb="7" eb="9">
      <t>ゼイヌ</t>
    </rPh>
    <phoneticPr fontId="23"/>
  </si>
  <si>
    <t>端数処理後⑤</t>
    <rPh sb="0" eb="2">
      <t>ハスウ</t>
    </rPh>
    <rPh sb="2" eb="4">
      <t>ショリ</t>
    </rPh>
    <rPh sb="4" eb="5">
      <t>ゴ</t>
    </rPh>
    <phoneticPr fontId="23"/>
  </si>
  <si>
    <t>消費税及び地方消費税⑥</t>
    <rPh sb="0" eb="3">
      <t>ショウヒゼイ</t>
    </rPh>
    <rPh sb="3" eb="4">
      <t>オヨ</t>
    </rPh>
    <rPh sb="5" eb="7">
      <t>チホウ</t>
    </rPh>
    <rPh sb="7" eb="10">
      <t>ショウヒゼイ</t>
    </rPh>
    <phoneticPr fontId="23"/>
  </si>
  <si>
    <t>時間制運賃額（税込）</t>
    <rPh sb="0" eb="2">
      <t>ジカン</t>
    </rPh>
    <rPh sb="2" eb="3">
      <t>セイ</t>
    </rPh>
    <rPh sb="3" eb="5">
      <t>ウンチン</t>
    </rPh>
    <rPh sb="5" eb="6">
      <t>ガク</t>
    </rPh>
    <rPh sb="7" eb="9">
      <t>ゼイコ</t>
    </rPh>
    <phoneticPr fontId="23"/>
  </si>
  <si>
    <t>実勢運賃額、見積運賃額との比較</t>
    <rPh sb="0" eb="2">
      <t>ジッセイ</t>
    </rPh>
    <rPh sb="2" eb="4">
      <t>ウンチン</t>
    </rPh>
    <rPh sb="4" eb="5">
      <t>ガク</t>
    </rPh>
    <rPh sb="6" eb="8">
      <t>ミツモリ</t>
    </rPh>
    <rPh sb="8" eb="10">
      <t>ウンチン</t>
    </rPh>
    <rPh sb="10" eb="11">
      <t>ガク</t>
    </rPh>
    <rPh sb="13" eb="15">
      <t>ヒカク</t>
    </rPh>
    <phoneticPr fontId="23"/>
  </si>
  <si>
    <t>距離制運賃との比較</t>
    <rPh sb="0" eb="2">
      <t>キョリ</t>
    </rPh>
    <rPh sb="2" eb="3">
      <t>セイ</t>
    </rPh>
    <rPh sb="3" eb="5">
      <t>ウンチン</t>
    </rPh>
    <rPh sb="7" eb="9">
      <t>ヒカク</t>
    </rPh>
    <phoneticPr fontId="23"/>
  </si>
  <si>
    <t>格差率（格差額÷収受運賃等）</t>
    <rPh sb="0" eb="2">
      <t>カクサ</t>
    </rPh>
    <rPh sb="2" eb="3">
      <t>リツ</t>
    </rPh>
    <rPh sb="4" eb="6">
      <t>カクサ</t>
    </rPh>
    <rPh sb="6" eb="7">
      <t>ガク</t>
    </rPh>
    <rPh sb="8" eb="10">
      <t>シュウジュ</t>
    </rPh>
    <rPh sb="10" eb="12">
      <t>ウンチン</t>
    </rPh>
    <rPh sb="12" eb="13">
      <t>トウ</t>
    </rPh>
    <phoneticPr fontId="23"/>
  </si>
  <si>
    <t>時間制運賃との比較</t>
    <rPh sb="0" eb="2">
      <t>ジカン</t>
    </rPh>
    <rPh sb="2" eb="3">
      <t>セイ</t>
    </rPh>
    <rPh sb="3" eb="5">
      <t>ウンチン</t>
    </rPh>
    <rPh sb="7" eb="9">
      <t>ヒカク</t>
    </rPh>
    <phoneticPr fontId="23"/>
  </si>
  <si>
    <t>運賃選択コード(1or10)</t>
    <rPh sb="0" eb="2">
      <t>ウンチン</t>
    </rPh>
    <rPh sb="2" eb="4">
      <t>センタク</t>
    </rPh>
    <phoneticPr fontId="23"/>
  </si>
  <si>
    <t>沖縄以外</t>
    <rPh sb="0" eb="2">
      <t>オキナワ</t>
    </rPh>
    <rPh sb="2" eb="4">
      <t>イガイ</t>
    </rPh>
    <phoneticPr fontId="23"/>
  </si>
  <si>
    <t>～200km</t>
    <phoneticPr fontId="23"/>
  </si>
  <si>
    <t>沖縄の選択テーブル</t>
    <rPh sb="0" eb="2">
      <t>オキナワ</t>
    </rPh>
    <rPh sb="3" eb="5">
      <t>センタク</t>
    </rPh>
    <phoneticPr fontId="23"/>
  </si>
  <si>
    <t>201～500km</t>
    <phoneticPr fontId="23"/>
  </si>
  <si>
    <t>501km～</t>
    <phoneticPr fontId="23"/>
  </si>
  <si>
    <t>距離①</t>
    <rPh sb="0" eb="2">
      <t>キョリ</t>
    </rPh>
    <phoneticPr fontId="23"/>
  </si>
  <si>
    <t>距離②</t>
    <rPh sb="0" eb="2">
      <t>キョリ</t>
    </rPh>
    <phoneticPr fontId="23"/>
  </si>
  <si>
    <t>距離③</t>
    <rPh sb="0" eb="2">
      <t>キョリ</t>
    </rPh>
    <phoneticPr fontId="23"/>
  </si>
  <si>
    <t>係数①</t>
    <rPh sb="0" eb="2">
      <t>ケイスウ</t>
    </rPh>
    <phoneticPr fontId="23"/>
  </si>
  <si>
    <t>係数②</t>
    <rPh sb="0" eb="2">
      <t>ケイスウ</t>
    </rPh>
    <phoneticPr fontId="23"/>
  </si>
  <si>
    <t>係数③</t>
    <rPh sb="0" eb="2">
      <t>ケイスウ</t>
    </rPh>
    <phoneticPr fontId="23"/>
  </si>
  <si>
    <t>運賃計算①</t>
    <rPh sb="0" eb="2">
      <t>ウンチン</t>
    </rPh>
    <rPh sb="2" eb="4">
      <t>ケイサン</t>
    </rPh>
    <phoneticPr fontId="23"/>
  </si>
  <si>
    <t>運賃計算②</t>
    <rPh sb="0" eb="2">
      <t>ウンチン</t>
    </rPh>
    <rPh sb="2" eb="4">
      <t>ケイサン</t>
    </rPh>
    <phoneticPr fontId="23"/>
  </si>
  <si>
    <t>運賃計算③</t>
    <rPh sb="0" eb="2">
      <t>ウンチン</t>
    </rPh>
    <rPh sb="2" eb="4">
      <t>ケイサン</t>
    </rPh>
    <phoneticPr fontId="23"/>
  </si>
  <si>
    <t>距離制　基準運賃合計</t>
    <rPh sb="0" eb="2">
      <t>キョリ</t>
    </rPh>
    <rPh sb="2" eb="3">
      <t>セイ</t>
    </rPh>
    <rPh sb="4" eb="6">
      <t>キジュン</t>
    </rPh>
    <rPh sb="6" eb="8">
      <t>ウンチン</t>
    </rPh>
    <rPh sb="8" eb="10">
      <t>ゴウケイ</t>
    </rPh>
    <phoneticPr fontId="23"/>
  </si>
  <si>
    <t>端数処理</t>
    <rPh sb="0" eb="2">
      <t>ハスウ</t>
    </rPh>
    <rPh sb="2" eb="4">
      <t>ショリ</t>
    </rPh>
    <phoneticPr fontId="23"/>
  </si>
  <si>
    <t>〇沖縄以外の基礎テーブル</t>
    <rPh sb="1" eb="3">
      <t>オキナワ</t>
    </rPh>
    <rPh sb="3" eb="5">
      <t>イガイ</t>
    </rPh>
    <rPh sb="6" eb="8">
      <t>キソ</t>
    </rPh>
    <phoneticPr fontId="23"/>
  </si>
  <si>
    <t>距離運賃ID</t>
    <rPh sb="0" eb="2">
      <t>キョリ</t>
    </rPh>
    <rPh sb="2" eb="4">
      <t>ウンチン</t>
    </rPh>
    <phoneticPr fontId="23"/>
  </si>
  <si>
    <t>〇沖縄の基礎テーブル</t>
    <rPh sb="1" eb="3">
      <t>オキナワ</t>
    </rPh>
    <rPh sb="4" eb="6">
      <t>キソ</t>
    </rPh>
    <phoneticPr fontId="23"/>
  </si>
  <si>
    <t>距離の処理</t>
    <rPh sb="0" eb="2">
      <t>キョリ</t>
    </rPh>
    <rPh sb="3" eb="5">
      <t>ショリ</t>
    </rPh>
    <phoneticPr fontId="23"/>
  </si>
  <si>
    <t>時間制運賃</t>
    <rPh sb="0" eb="2">
      <t>ジカン</t>
    </rPh>
    <rPh sb="2" eb="3">
      <t>セイ</t>
    </rPh>
    <rPh sb="3" eb="5">
      <t>ウンチン</t>
    </rPh>
    <phoneticPr fontId="23"/>
  </si>
  <si>
    <t>201km～</t>
    <phoneticPr fontId="23"/>
  </si>
  <si>
    <t>（１日目）</t>
    <rPh sb="2" eb="3">
      <t>ニチ</t>
    </rPh>
    <rPh sb="3" eb="4">
      <t>メ</t>
    </rPh>
    <phoneticPr fontId="23"/>
  </si>
  <si>
    <t>基本作業時間ID</t>
    <rPh sb="0" eb="2">
      <t>キホン</t>
    </rPh>
    <rPh sb="2" eb="4">
      <t>サギョウ</t>
    </rPh>
    <rPh sb="4" eb="6">
      <t>ジカン</t>
    </rPh>
    <phoneticPr fontId="23"/>
  </si>
  <si>
    <t>合せ運賃ID</t>
    <rPh sb="0" eb="1">
      <t>アワ</t>
    </rPh>
    <rPh sb="2" eb="4">
      <t>ウンチン</t>
    </rPh>
    <phoneticPr fontId="23"/>
  </si>
  <si>
    <t>時間修正（端数処理）</t>
    <rPh sb="0" eb="2">
      <t>ジカン</t>
    </rPh>
    <rPh sb="2" eb="4">
      <t>シュウセイ</t>
    </rPh>
    <rPh sb="5" eb="7">
      <t>ハスウ</t>
    </rPh>
    <rPh sb="7" eb="9">
      <t>ショリ</t>
    </rPh>
    <phoneticPr fontId="23"/>
  </si>
  <si>
    <t>距離修正（端数処理）</t>
    <rPh sb="0" eb="2">
      <t>キョリ</t>
    </rPh>
    <rPh sb="2" eb="4">
      <t>シュウセイ</t>
    </rPh>
    <rPh sb="5" eb="7">
      <t>ハスウ</t>
    </rPh>
    <rPh sb="7" eb="9">
      <t>ショリ</t>
    </rPh>
    <phoneticPr fontId="23"/>
  </si>
  <si>
    <t>車種コード(1or2)</t>
    <rPh sb="0" eb="2">
      <t>シャシュ</t>
    </rPh>
    <phoneticPr fontId="23"/>
  </si>
  <si>
    <t>車種×作業時間コード</t>
    <rPh sb="0" eb="2">
      <t>シャシュ</t>
    </rPh>
    <rPh sb="3" eb="5">
      <t>サギョウ</t>
    </rPh>
    <rPh sb="5" eb="7">
      <t>ジカン</t>
    </rPh>
    <phoneticPr fontId="23"/>
  </si>
  <si>
    <t>種類</t>
    <rPh sb="0" eb="2">
      <t>シュルイ</t>
    </rPh>
    <phoneticPr fontId="23"/>
  </si>
  <si>
    <t>距離　加算単価</t>
    <rPh sb="0" eb="2">
      <t>キョリ</t>
    </rPh>
    <rPh sb="3" eb="5">
      <t>カサン</t>
    </rPh>
    <rPh sb="5" eb="7">
      <t>タンカ</t>
    </rPh>
    <phoneticPr fontId="23"/>
  </si>
  <si>
    <t>時間　加算単価</t>
    <rPh sb="0" eb="2">
      <t>ジカン</t>
    </rPh>
    <rPh sb="3" eb="5">
      <t>カサン</t>
    </rPh>
    <rPh sb="5" eb="7">
      <t>タンカ</t>
    </rPh>
    <phoneticPr fontId="23"/>
  </si>
  <si>
    <t>選択テーブル（距離加算額）</t>
    <rPh sb="0" eb="2">
      <t>センタク</t>
    </rPh>
    <rPh sb="7" eb="9">
      <t>キョリ</t>
    </rPh>
    <rPh sb="9" eb="12">
      <t>カサンガク</t>
    </rPh>
    <phoneticPr fontId="23"/>
  </si>
  <si>
    <t>選択テーブル（時間加算額）</t>
    <rPh sb="0" eb="2">
      <t>センタク</t>
    </rPh>
    <rPh sb="7" eb="9">
      <t>ジカン</t>
    </rPh>
    <rPh sb="9" eb="12">
      <t>カサンガク</t>
    </rPh>
    <phoneticPr fontId="23"/>
  </si>
  <si>
    <t>時間運賃合計</t>
    <rPh sb="0" eb="2">
      <t>ジカン</t>
    </rPh>
    <rPh sb="2" eb="4">
      <t>ウンチン</t>
    </rPh>
    <rPh sb="4" eb="6">
      <t>ゴウケイ</t>
    </rPh>
    <phoneticPr fontId="23"/>
  </si>
  <si>
    <t>（２日目）</t>
    <rPh sb="2" eb="3">
      <t>ニチ</t>
    </rPh>
    <rPh sb="3" eb="4">
      <t>メ</t>
    </rPh>
    <phoneticPr fontId="23"/>
  </si>
  <si>
    <t>合計額</t>
    <rPh sb="0" eb="2">
      <t>ゴウケイ</t>
    </rPh>
    <rPh sb="2" eb="3">
      <t>ガク</t>
    </rPh>
    <phoneticPr fontId="23"/>
  </si>
  <si>
    <t>車種判定</t>
    <rPh sb="0" eb="2">
      <t>シャシュ</t>
    </rPh>
    <rPh sb="2" eb="4">
      <t>ハンテイ</t>
    </rPh>
    <phoneticPr fontId="23"/>
  </si>
  <si>
    <t>最大積載量</t>
    <rPh sb="0" eb="2">
      <t>サイダイ</t>
    </rPh>
    <rPh sb="2" eb="5">
      <t>セキサイリョウ</t>
    </rPh>
    <phoneticPr fontId="23"/>
  </si>
  <si>
    <t>車両総重量</t>
    <rPh sb="0" eb="2">
      <t>シャリョウ</t>
    </rPh>
    <rPh sb="2" eb="5">
      <t>ソウジュウリョウ</t>
    </rPh>
    <phoneticPr fontId="23"/>
  </si>
  <si>
    <t>形状</t>
    <rPh sb="0" eb="2">
      <t>ケイジョウ</t>
    </rPh>
    <phoneticPr fontId="23"/>
  </si>
  <si>
    <t>車両判定ID</t>
    <rPh sb="0" eb="2">
      <t>シャリョウ</t>
    </rPh>
    <rPh sb="2" eb="4">
      <t>ハンテイ</t>
    </rPh>
    <phoneticPr fontId="23"/>
  </si>
  <si>
    <t>車両判定組合わせ</t>
    <rPh sb="0" eb="2">
      <t>シャリョウ</t>
    </rPh>
    <rPh sb="2" eb="4">
      <t>ハンテイ</t>
    </rPh>
    <rPh sb="4" eb="6">
      <t>クミア</t>
    </rPh>
    <phoneticPr fontId="23"/>
  </si>
  <si>
    <t>小型車</t>
    <rPh sb="0" eb="2">
      <t>コガタ</t>
    </rPh>
    <rPh sb="2" eb="3">
      <t>シャ</t>
    </rPh>
    <phoneticPr fontId="23"/>
  </si>
  <si>
    <t>トレーラー</t>
    <phoneticPr fontId="23"/>
  </si>
  <si>
    <t>大型車</t>
    <rPh sb="0" eb="3">
      <t>オオガタシャ</t>
    </rPh>
    <phoneticPr fontId="23"/>
  </si>
  <si>
    <t>中型車</t>
    <rPh sb="0" eb="2">
      <t>チュウガタ</t>
    </rPh>
    <rPh sb="2" eb="3">
      <t>シャ</t>
    </rPh>
    <phoneticPr fontId="23"/>
  </si>
  <si>
    <t>地域 コード</t>
    <rPh sb="0" eb="2">
      <t>チイキ</t>
    </rPh>
    <phoneticPr fontId="23"/>
  </si>
  <si>
    <t>車種 コード</t>
    <rPh sb="0" eb="2">
      <t>シャシュ</t>
    </rPh>
    <phoneticPr fontId="23"/>
  </si>
  <si>
    <t>地域×車種コード</t>
    <rPh sb="0" eb="2">
      <t>チイキ</t>
    </rPh>
    <rPh sb="3" eb="5">
      <t>シャシュ</t>
    </rPh>
    <phoneticPr fontId="23"/>
  </si>
  <si>
    <t>運賃選択コード</t>
    <rPh sb="0" eb="2">
      <t>ウンチン</t>
    </rPh>
    <rPh sb="2" eb="4">
      <t>センタク</t>
    </rPh>
    <phoneticPr fontId="23"/>
  </si>
  <si>
    <t>プルダウンリスト</t>
    <phoneticPr fontId="23"/>
  </si>
  <si>
    <t>形状選択</t>
    <rPh sb="0" eb="2">
      <t>ケイジョウ</t>
    </rPh>
    <rPh sb="2" eb="4">
      <t>センタク</t>
    </rPh>
    <phoneticPr fontId="23"/>
  </si>
  <si>
    <t>個建用コード</t>
    <rPh sb="0" eb="2">
      <t>コダテ</t>
    </rPh>
    <rPh sb="2" eb="3">
      <t>ヨウ</t>
    </rPh>
    <phoneticPr fontId="23"/>
  </si>
  <si>
    <t>合せコード</t>
    <rPh sb="0" eb="1">
      <t>アワ</t>
    </rPh>
    <phoneticPr fontId="23"/>
  </si>
  <si>
    <t>キロ程</t>
  </si>
  <si>
    <t>基準運賃</t>
    <rPh sb="0" eb="2">
      <t>キジュン</t>
    </rPh>
    <rPh sb="2" eb="4">
      <t>ウンチン</t>
    </rPh>
    <phoneticPr fontId="23"/>
  </si>
  <si>
    <t>200kmを超えて500km まで20kmを増すごと に加算する金額</t>
  </si>
  <si>
    <t>500kmを超えて50km  を増すごとに加算す る金額</t>
  </si>
  <si>
    <t>地域</t>
    <rPh sb="0" eb="2">
      <t>チイキ</t>
    </rPh>
    <phoneticPr fontId="23"/>
  </si>
  <si>
    <t>車種</t>
    <rPh sb="0" eb="2">
      <t>シャシュ</t>
    </rPh>
    <phoneticPr fontId="23"/>
  </si>
  <si>
    <t>距離帯</t>
    <rPh sb="0" eb="2">
      <t>キョリ</t>
    </rPh>
    <rPh sb="2" eb="3">
      <t>タイ</t>
    </rPh>
    <phoneticPr fontId="23"/>
  </si>
  <si>
    <t>10km</t>
  </si>
  <si>
    <t>20km</t>
  </si>
  <si>
    <t>30km</t>
  </si>
  <si>
    <t>40km</t>
  </si>
  <si>
    <t>50km</t>
  </si>
  <si>
    <t>60km</t>
  </si>
  <si>
    <t>70km</t>
  </si>
  <si>
    <t>80km</t>
  </si>
  <si>
    <t>90km</t>
  </si>
  <si>
    <t>100km</t>
  </si>
  <si>
    <t>110km</t>
  </si>
  <si>
    <t>120km</t>
  </si>
  <si>
    <t>130km</t>
  </si>
  <si>
    <t>140km</t>
  </si>
  <si>
    <t>150km</t>
  </si>
  <si>
    <t>160km</t>
  </si>
  <si>
    <t>170km</t>
  </si>
  <si>
    <t>180km</t>
  </si>
  <si>
    <t>190km</t>
  </si>
  <si>
    <t>200km</t>
  </si>
  <si>
    <t>5km</t>
    <phoneticPr fontId="23"/>
  </si>
  <si>
    <t>時間制運賃テーブル</t>
    <rPh sb="0" eb="2">
      <t>ジカン</t>
    </rPh>
    <rPh sb="2" eb="3">
      <t>セイ</t>
    </rPh>
    <rPh sb="3" eb="5">
      <t>ウンチン</t>
    </rPh>
    <phoneticPr fontId="23"/>
  </si>
  <si>
    <t>8時間/4時間</t>
    <rPh sb="1" eb="3">
      <t>ジカン</t>
    </rPh>
    <rPh sb="5" eb="7">
      <t>ジカン</t>
    </rPh>
    <phoneticPr fontId="23"/>
  </si>
  <si>
    <t>運輸支局</t>
    <rPh sb="0" eb="2">
      <t>ウンユ</t>
    </rPh>
    <rPh sb="2" eb="4">
      <t>シキョク</t>
    </rPh>
    <phoneticPr fontId="23"/>
  </si>
  <si>
    <t>地域コード</t>
    <rPh sb="0" eb="2">
      <t>チイキ</t>
    </rPh>
    <phoneticPr fontId="23"/>
  </si>
  <si>
    <t>北海道運輸局</t>
    <rPh sb="0" eb="3">
      <t>ホッカイドウ</t>
    </rPh>
    <rPh sb="3" eb="5">
      <t>ウンユ</t>
    </rPh>
    <rPh sb="5" eb="6">
      <t>キョク</t>
    </rPh>
    <phoneticPr fontId="23"/>
  </si>
  <si>
    <t>東北運輸局</t>
    <rPh sb="0" eb="2">
      <t>トウホク</t>
    </rPh>
    <rPh sb="2" eb="4">
      <t>ウンユ</t>
    </rPh>
    <rPh sb="4" eb="5">
      <t>キョク</t>
    </rPh>
    <phoneticPr fontId="23"/>
  </si>
  <si>
    <t>岩手県</t>
  </si>
  <si>
    <t>宮城県</t>
  </si>
  <si>
    <t>秋田県</t>
  </si>
  <si>
    <t>山形県</t>
  </si>
  <si>
    <t>福島県</t>
  </si>
  <si>
    <t>茨城県</t>
  </si>
  <si>
    <t>関東運輸局</t>
    <rPh sb="0" eb="2">
      <t>カントウ</t>
    </rPh>
    <rPh sb="2" eb="4">
      <t>ウンユ</t>
    </rPh>
    <rPh sb="4" eb="5">
      <t>キョク</t>
    </rPh>
    <phoneticPr fontId="23"/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</si>
  <si>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</si>
  <si>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</si>
  <si>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</si>
  <si>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</si>
  <si>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</si>
  <si>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</si>
  <si>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</si>
  <si>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</si>
  <si>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北陸信越運輸局</t>
    <rPh sb="0" eb="2">
      <t>ホクリク</t>
    </rPh>
    <rPh sb="2" eb="4">
      <t>シンエツ</t>
    </rPh>
    <rPh sb="4" eb="6">
      <t>ウンユ</t>
    </rPh>
    <rPh sb="6" eb="7">
      <t>キョク</t>
    </rPh>
    <phoneticPr fontId="23"/>
  </si>
  <si>
    <t>長野県</t>
  </si>
  <si>
    <t>富山県</t>
  </si>
  <si>
    <t>石川県</t>
  </si>
  <si>
    <t>福井県</t>
  </si>
  <si>
    <t>中部運輸局</t>
    <rPh sb="0" eb="2">
      <t>チュウブ</t>
    </rPh>
    <rPh sb="2" eb="4">
      <t>ウンユ</t>
    </rPh>
    <rPh sb="4" eb="5">
      <t>キョク</t>
    </rPh>
    <phoneticPr fontId="23"/>
  </si>
  <si>
    <t>岐阜県</t>
  </si>
  <si>
    <t>静岡県</t>
  </si>
  <si>
    <t>愛知県</t>
  </si>
  <si>
    <t>三重県</t>
  </si>
  <si>
    <t>滋賀県</t>
  </si>
  <si>
    <t>近畿運輸局</t>
    <rPh sb="0" eb="2">
      <t>キンキ</t>
    </rPh>
    <rPh sb="2" eb="4">
      <t>ウンユ</t>
    </rPh>
    <rPh sb="4" eb="5">
      <t>キョク</t>
    </rPh>
    <phoneticPr fontId="23"/>
  </si>
  <si>
    <t>京都府</t>
  </si>
  <si>
    <t>兵庫県</t>
  </si>
  <si>
    <t>奈良県</t>
  </si>
  <si>
    <t>和歌山県</t>
  </si>
  <si>
    <t>鳥取県</t>
  </si>
  <si>
    <t>中国運輸局</t>
    <rPh sb="0" eb="2">
      <t>チュウゴク</t>
    </rPh>
    <rPh sb="2" eb="4">
      <t>ウンユ</t>
    </rPh>
    <rPh sb="4" eb="5">
      <t>キョク</t>
    </rPh>
    <phoneticPr fontId="23"/>
  </si>
  <si>
    <t>島根県</t>
  </si>
  <si>
    <t>岡山県</t>
  </si>
  <si>
    <t>広島県</t>
  </si>
  <si>
    <t>山口県</t>
  </si>
  <si>
    <t>徳島県</t>
  </si>
  <si>
    <t>四国運輸局</t>
    <rPh sb="0" eb="2">
      <t>シコク</t>
    </rPh>
    <rPh sb="2" eb="4">
      <t>ウンユ</t>
    </rPh>
    <rPh sb="4" eb="5">
      <t>キョク</t>
    </rPh>
    <phoneticPr fontId="23"/>
  </si>
  <si>
    <t>香川県</t>
  </si>
  <si>
    <t>愛媛県</t>
  </si>
  <si>
    <t>高知県</t>
  </si>
  <si>
    <t>福岡県</t>
  </si>
  <si>
    <t>九州運輸局</t>
    <rPh sb="0" eb="2">
      <t>キュウシュウ</t>
    </rPh>
    <rPh sb="2" eb="4">
      <t>ウンユ</t>
    </rPh>
    <rPh sb="4" eb="5">
      <t>キョク</t>
    </rPh>
    <phoneticPr fontId="23"/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</si>
  <si>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</si>
  <si>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</si>
  <si>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</si>
  <si>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</si>
  <si>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</si>
  <si>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</si>
  <si>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</si>
  <si>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沖縄総合事務局</t>
    <rPh sb="0" eb="2">
      <t>オキナワ</t>
    </rPh>
    <rPh sb="2" eb="4">
      <t>ソウゴウ</t>
    </rPh>
    <rPh sb="4" eb="7">
      <t>ジムキョク</t>
    </rPh>
    <phoneticPr fontId="23"/>
  </si>
  <si>
    <t>1.米・麦・穀物</t>
  </si>
  <si>
    <t>2.生鮮食品</t>
  </si>
  <si>
    <t>3.加工食品</t>
  </si>
  <si>
    <t>4.飲料・酒</t>
  </si>
  <si>
    <t>5.原木・材木等の林産品</t>
  </si>
  <si>
    <t>6.鉱石・砂利・砂・石材等の鉱産品</t>
  </si>
  <si>
    <t>7.鉄鋼厚板・金属薄板・地金等金属素材</t>
  </si>
  <si>
    <t>8.鋼材・建材などの建築・建設用金属製品</t>
  </si>
  <si>
    <t>9.壁紙・タイルなど住宅用資材</t>
  </si>
  <si>
    <t>10.金属部品・金属加工品（半製品）</t>
  </si>
  <si>
    <t>11.セメント・コンクリート・コンクリート製品</t>
  </si>
  <si>
    <t>12.ガソリン・軽油など石油石炭製品</t>
  </si>
  <si>
    <t>13.合成樹脂・塗料など化学性原料</t>
  </si>
  <si>
    <t>14.医薬品</t>
  </si>
  <si>
    <t>15.その他の化学製品</t>
  </si>
  <si>
    <t>16.紙・パルプ</t>
  </si>
  <si>
    <t>17.糸・反物などの繊維素材</t>
  </si>
  <si>
    <t>18.衣類・布団などの繊維製品</t>
  </si>
  <si>
    <t>19.日用品</t>
  </si>
  <si>
    <t>20.書類・印刷物</t>
  </si>
  <si>
    <t>21.プラスチック製部品・加工品、ゴム製部品・加工品</t>
  </si>
  <si>
    <t>22.機械ユニット・半製品</t>
  </si>
  <si>
    <t>23.精密機械・生産用機械・業務用機械</t>
  </si>
  <si>
    <t>24.家電・民生用機械</t>
  </si>
  <si>
    <t>25.完成自動車・オートバイ</t>
  </si>
  <si>
    <t>26 再生資源・スクラップ</t>
  </si>
  <si>
    <t>27.廃棄物</t>
  </si>
  <si>
    <t>28.宅配便・特積み貨物</t>
  </si>
  <si>
    <t>29.空容器・返回送資材</t>
  </si>
  <si>
    <t>30.その他（</t>
  </si>
  <si>
    <t>距離制／時間制（選択）</t>
    <rPh sb="2" eb="3">
      <t>セイ</t>
    </rPh>
    <rPh sb="4" eb="7">
      <t>ジカンセイ</t>
    </rPh>
    <rPh sb="8" eb="10">
      <t>センタク</t>
    </rPh>
    <phoneticPr fontId="23"/>
  </si>
  <si>
    <t>ﾌﾞﾛｯｸ（選択）</t>
    <rPh sb="6" eb="8">
      <t>センタク</t>
    </rPh>
    <phoneticPr fontId="23"/>
  </si>
  <si>
    <t>車格（選択）</t>
    <rPh sb="3" eb="5">
      <t>センタク</t>
    </rPh>
    <phoneticPr fontId="23"/>
  </si>
  <si>
    <t>標準的な運賃額（記入）</t>
    <rPh sb="0" eb="3">
      <t>ヒョウジュンテキ</t>
    </rPh>
    <rPh sb="4" eb="6">
      <t>ウンチン</t>
    </rPh>
    <rPh sb="6" eb="7">
      <t>ガク</t>
    </rPh>
    <rPh sb="8" eb="10">
      <t>キニュウ</t>
    </rPh>
    <phoneticPr fontId="23"/>
  </si>
  <si>
    <t>金額（記入）</t>
    <rPh sb="0" eb="2">
      <t>キンガク</t>
    </rPh>
    <rPh sb="3" eb="5">
      <t>キニュウ</t>
    </rPh>
    <phoneticPr fontId="23"/>
  </si>
  <si>
    <t>標準的な運賃に対する割合で
回答（又は金額で回答）</t>
    <rPh sb="0" eb="3">
      <t>ヒョウジュンテキ</t>
    </rPh>
    <rPh sb="4" eb="6">
      <t>ウンチン</t>
    </rPh>
    <rPh sb="7" eb="8">
      <t>タイ</t>
    </rPh>
    <rPh sb="10" eb="12">
      <t>ワリアイ</t>
    </rPh>
    <rPh sb="14" eb="16">
      <t>カイトウ</t>
    </rPh>
    <rPh sb="17" eb="18">
      <t>マタ</t>
    </rPh>
    <rPh sb="19" eb="21">
      <t>キンガク</t>
    </rPh>
    <rPh sb="22" eb="24">
      <t>カイトウ</t>
    </rPh>
    <phoneticPr fontId="23"/>
  </si>
  <si>
    <t>標準的な運賃に対する
割合で回答
（又は金額で回答）</t>
    <rPh sb="0" eb="3">
      <t>ヒョウジュンテキ</t>
    </rPh>
    <rPh sb="4" eb="6">
      <t>ウンチン</t>
    </rPh>
    <rPh sb="7" eb="8">
      <t>タイ</t>
    </rPh>
    <rPh sb="11" eb="13">
      <t>ワリアイ</t>
    </rPh>
    <rPh sb="14" eb="16">
      <t>カイトウ</t>
    </rPh>
    <rPh sb="18" eb="19">
      <t>マタ</t>
    </rPh>
    <rPh sb="20" eb="22">
      <t>キンガク</t>
    </rPh>
    <rPh sb="23" eb="25">
      <t>カイトウ</t>
    </rPh>
    <phoneticPr fontId="23"/>
  </si>
  <si>
    <t>輸送品目(選択)</t>
    <rPh sb="0" eb="4">
      <t>ユソウヒンモク</t>
    </rPh>
    <rPh sb="5" eb="7">
      <t>センタク</t>
    </rPh>
    <phoneticPr fontId="23"/>
  </si>
  <si>
    <t>こちらをクリックして</t>
    <phoneticPr fontId="23"/>
  </si>
  <si>
    <t>算出して記入ください。</t>
    <rPh sb="0" eb="2">
      <t>サンシュツ</t>
    </rPh>
    <rPh sb="4" eb="6">
      <t>キニュウ</t>
    </rPh>
    <phoneticPr fontId="23"/>
  </si>
  <si>
    <t>１０割</t>
    <rPh sb="2" eb="3">
      <t>ワリ</t>
    </rPh>
    <phoneticPr fontId="23"/>
  </si>
  <si>
    <t>９割</t>
    <rPh sb="1" eb="2">
      <t>ワリ</t>
    </rPh>
    <phoneticPr fontId="23"/>
  </si>
  <si>
    <t>８割</t>
    <rPh sb="1" eb="2">
      <t>ワリ</t>
    </rPh>
    <phoneticPr fontId="23"/>
  </si>
  <si>
    <t>７割</t>
    <rPh sb="1" eb="2">
      <t>ワリ</t>
    </rPh>
    <phoneticPr fontId="23"/>
  </si>
  <si>
    <t>６割</t>
    <rPh sb="1" eb="2">
      <t>ワリ</t>
    </rPh>
    <phoneticPr fontId="23"/>
  </si>
  <si>
    <t>５割</t>
    <rPh sb="1" eb="2">
      <t>ワリ</t>
    </rPh>
    <phoneticPr fontId="23"/>
  </si>
  <si>
    <t>４割</t>
    <rPh sb="1" eb="2">
      <t>ワリ</t>
    </rPh>
    <phoneticPr fontId="23"/>
  </si>
  <si>
    <t>３割</t>
    <rPh sb="1" eb="2">
      <t>ワリ</t>
    </rPh>
    <phoneticPr fontId="23"/>
  </si>
  <si>
    <t>２割</t>
    <rPh sb="1" eb="2">
      <t>ワリ</t>
    </rPh>
    <phoneticPr fontId="23"/>
  </si>
  <si>
    <t>１割</t>
    <rPh sb="1" eb="2">
      <t>ワリ</t>
    </rPh>
    <phoneticPr fontId="23"/>
  </si>
  <si>
    <t>１割未満</t>
    <rPh sb="1" eb="2">
      <t>ワリ</t>
    </rPh>
    <rPh sb="2" eb="4">
      <t>ミマン</t>
    </rPh>
    <phoneticPr fontId="23"/>
  </si>
  <si>
    <r>
      <t>※</t>
    </r>
    <r>
      <rPr>
        <b/>
        <sz val="10.5"/>
        <color theme="4"/>
        <rFont val="HG丸ｺﾞｼｯｸM-PRO"/>
        <family val="3"/>
        <charset val="128"/>
      </rPr>
      <t>青色網掛け項目</t>
    </r>
    <r>
      <rPr>
        <b/>
        <sz val="10.5"/>
        <color rgb="FF000000"/>
        <rFont val="HG丸ｺﾞｼｯｸM-PRO"/>
        <family val="3"/>
        <charset val="128"/>
      </rPr>
      <t>を入力または選択してください。また契約額、提示額等はいずれか１つを選択してください。</t>
    </r>
    <phoneticPr fontId="23"/>
  </si>
  <si>
    <t>荷主の業種(選択)</t>
    <rPh sb="0" eb="2">
      <t>ニヌシ</t>
    </rPh>
    <rPh sb="3" eb="5">
      <t>ギョウシュ</t>
    </rPh>
    <rPh sb="6" eb="8">
      <t>センタク</t>
    </rPh>
    <phoneticPr fontId="23"/>
  </si>
  <si>
    <t>㎞</t>
    <phoneticPr fontId="23"/>
  </si>
  <si>
    <t>最も代表的な輸送距離（記入）</t>
    <rPh sb="11" eb="13">
      <t>キニュウ</t>
    </rPh>
    <phoneticPr fontId="23"/>
  </si>
  <si>
    <t>(時間制の場合)時間(記入)</t>
    <rPh sb="1" eb="4">
      <t>ジカンセイ</t>
    </rPh>
    <rPh sb="5" eb="7">
      <t>バアイ</t>
    </rPh>
    <rPh sb="8" eb="10">
      <t>ジカン</t>
    </rPh>
    <rPh sb="10" eb="12">
      <t>キニュウ</t>
    </rPh>
    <phoneticPr fontId="23"/>
  </si>
  <si>
    <t>時間</t>
    <rPh sb="0" eb="2">
      <t>ジカン</t>
    </rPh>
    <phoneticPr fontId="23"/>
  </si>
  <si>
    <t>契約内容</t>
    <rPh sb="0" eb="4">
      <t>ケイヤクナイヨウ</t>
    </rPh>
    <phoneticPr fontId="23"/>
  </si>
  <si>
    <t>1.農産品の出荷団体</t>
    <rPh sb="2" eb="5">
      <t>ノウサンヒン</t>
    </rPh>
    <rPh sb="6" eb="10">
      <t>シュッカダンタイ</t>
    </rPh>
    <phoneticPr fontId="23"/>
  </si>
  <si>
    <t>2.水産品の出荷団体</t>
    <rPh sb="2" eb="5">
      <t>スイサンヒン</t>
    </rPh>
    <rPh sb="6" eb="10">
      <t>シュッカダンタイ</t>
    </rPh>
    <phoneticPr fontId="23"/>
  </si>
  <si>
    <t>3.建設業</t>
    <rPh sb="2" eb="5">
      <t>ケンセツギョウ</t>
    </rPh>
    <phoneticPr fontId="23"/>
  </si>
  <si>
    <t>4.卸売業</t>
    <rPh sb="2" eb="5">
      <t>オロシウリギョウ</t>
    </rPh>
    <phoneticPr fontId="23"/>
  </si>
  <si>
    <t>5.小売業</t>
    <rPh sb="2" eb="5">
      <t>コウリギョウ</t>
    </rPh>
    <phoneticPr fontId="23"/>
  </si>
  <si>
    <t>6.倉庫業</t>
    <rPh sb="2" eb="5">
      <t>ソウコギョウ</t>
    </rPh>
    <phoneticPr fontId="23"/>
  </si>
  <si>
    <t>7.特積み（宅配含む）</t>
    <rPh sb="2" eb="4">
      <t>トクツ</t>
    </rPh>
    <rPh sb="6" eb="9">
      <t>タクハイフク</t>
    </rPh>
    <phoneticPr fontId="23"/>
  </si>
  <si>
    <t>8.元請の運送事業者</t>
    <rPh sb="2" eb="4">
      <t>モトウケ</t>
    </rPh>
    <rPh sb="5" eb="10">
      <t>ウンソウジギョウシャ</t>
    </rPh>
    <phoneticPr fontId="23"/>
  </si>
  <si>
    <t>9.製造業　紙・パルプ</t>
    <rPh sb="2" eb="5">
      <t>セイゾウギョウ</t>
    </rPh>
    <rPh sb="6" eb="7">
      <t>カミ</t>
    </rPh>
    <phoneticPr fontId="23"/>
  </si>
  <si>
    <t>10.製造業　電気・機械・精密</t>
    <rPh sb="3" eb="6">
      <t>セイゾウギョウ</t>
    </rPh>
    <rPh sb="7" eb="9">
      <t>デンキ</t>
    </rPh>
    <rPh sb="10" eb="12">
      <t>キカイ</t>
    </rPh>
    <rPh sb="13" eb="15">
      <t>セイミツ</t>
    </rPh>
    <phoneticPr fontId="23"/>
  </si>
  <si>
    <t>11.製造業　自動車</t>
    <rPh sb="3" eb="6">
      <t>セイゾウギョウ</t>
    </rPh>
    <rPh sb="7" eb="10">
      <t>ジドウシャ</t>
    </rPh>
    <phoneticPr fontId="23"/>
  </si>
  <si>
    <t>12.製造業　化学製品</t>
    <rPh sb="3" eb="6">
      <t>セイゾウギョウ</t>
    </rPh>
    <rPh sb="7" eb="11">
      <t>カガクセイヒン</t>
    </rPh>
    <phoneticPr fontId="23"/>
  </si>
  <si>
    <t>13.製造業　金属・金属製品</t>
    <rPh sb="3" eb="6">
      <t>セイゾウギョウ</t>
    </rPh>
    <rPh sb="7" eb="9">
      <t>キンゾク</t>
    </rPh>
    <rPh sb="10" eb="14">
      <t>キンゾクセイヒン</t>
    </rPh>
    <phoneticPr fontId="23"/>
  </si>
  <si>
    <t>14.製造業　建材</t>
    <rPh sb="3" eb="6">
      <t>セイゾウギョウ</t>
    </rPh>
    <rPh sb="7" eb="9">
      <t>ケンザイ</t>
    </rPh>
    <phoneticPr fontId="23"/>
  </si>
  <si>
    <t>15.製造業　飲料品</t>
    <rPh sb="3" eb="6">
      <t>セイゾウギョウ</t>
    </rPh>
    <rPh sb="7" eb="10">
      <t>インリョウヒン</t>
    </rPh>
    <phoneticPr fontId="23"/>
  </si>
  <si>
    <t>16.製造業　食料品</t>
    <rPh sb="3" eb="6">
      <t>セイゾウギョウ</t>
    </rPh>
    <rPh sb="7" eb="10">
      <t>ショクリョウヒン</t>
    </rPh>
    <phoneticPr fontId="23"/>
  </si>
  <si>
    <t>17.製造業　日用品</t>
    <rPh sb="3" eb="6">
      <t>セイゾウギョウ</t>
    </rPh>
    <rPh sb="7" eb="10">
      <t>ニチヨウヒン</t>
    </rPh>
    <phoneticPr fontId="23"/>
  </si>
  <si>
    <t>18.その他</t>
    <rPh sb="5" eb="6">
      <t>タ</t>
    </rPh>
    <phoneticPr fontId="23"/>
  </si>
  <si>
    <t>↑その他の場合（記入）</t>
    <rPh sb="3" eb="4">
      <t>タ</t>
    </rPh>
    <rPh sb="5" eb="7">
      <t>バアイ</t>
    </rPh>
    <rPh sb="8" eb="10">
      <t>キニュウ</t>
    </rPh>
    <phoneticPr fontId="23"/>
  </si>
  <si>
    <t>↑標準的な運賃額は</t>
    <rPh sb="1" eb="4">
      <t>ヒョウジュンテキ</t>
    </rPh>
    <rPh sb="5" eb="7">
      <t>ウンチン</t>
    </rPh>
    <rPh sb="7" eb="8">
      <t>ガク</t>
    </rPh>
    <phoneticPr fontId="23"/>
  </si>
  <si>
    <t>（１輸送における運賃額）</t>
    <rPh sb="2" eb="4">
      <t>ユソウ</t>
    </rPh>
    <rPh sb="8" eb="11">
      <t>ウンチンガク</t>
    </rPh>
    <phoneticPr fontId="23"/>
  </si>
  <si>
    <t>パターン①</t>
    <phoneticPr fontId="23"/>
  </si>
  <si>
    <t>パターン②</t>
    <phoneticPr fontId="23"/>
  </si>
  <si>
    <t>パターン③</t>
    <phoneticPr fontId="23"/>
  </si>
  <si>
    <t>パターン④</t>
    <phoneticPr fontId="23"/>
  </si>
  <si>
    <t>パターン⑤</t>
    <phoneticPr fontId="23"/>
  </si>
  <si>
    <r>
      <rPr>
        <sz val="10"/>
        <rFont val="HG丸ｺﾞｼｯｸM-PRO"/>
        <family val="3"/>
        <charset val="128"/>
      </rPr>
      <t>最も代表的な輸送における</t>
    </r>
    <r>
      <rPr>
        <sz val="11"/>
        <rFont val="HG丸ｺﾞｼｯｸM-PRO"/>
        <family val="3"/>
        <charset val="128"/>
      </rPr>
      <t xml:space="preserve">
「標準的な運賃」額
（告示運賃）</t>
    </r>
    <rPh sb="21" eb="22">
      <t>ガク</t>
    </rPh>
    <phoneticPr fontId="23"/>
  </si>
  <si>
    <r>
      <t xml:space="preserve">運賃交渉を実施した、御社の主な５契約の最も代表的な輸送（収入又は輸送量で上位のもの）について、①令和４年度までの契約額、②令和５年度運賃提示額、③妥結額について、代表的な車格・距離に相応する「標準的な運賃」との乖離について教えてください。
</t>
    </r>
    <r>
      <rPr>
        <sz val="11"/>
        <rFont val="HG丸ｺﾞｼｯｸM-PRO"/>
        <family val="3"/>
        <charset val="128"/>
      </rPr>
      <t>（運賃交渉未実施の場合は、標準的な運賃額と令和５年度契約額のみご回答ください）</t>
    </r>
    <rPh sb="19" eb="20">
      <t>モット</t>
    </rPh>
    <rPh sb="21" eb="24">
      <t>ダイヒョウテキ</t>
    </rPh>
    <rPh sb="25" eb="27">
      <t>ユソウ</t>
    </rPh>
    <rPh sb="36" eb="38">
      <t>ジョウイ</t>
    </rPh>
    <rPh sb="129" eb="131">
      <t>バアイ</t>
    </rPh>
    <rPh sb="139" eb="140">
      <t>ガク</t>
    </rPh>
    <rPh sb="152" eb="154">
      <t>カイトウ</t>
    </rPh>
    <phoneticPr fontId="23"/>
  </si>
  <si>
    <t>最も代表的な輸送における
令和４年度までの契約額</t>
    <phoneticPr fontId="23"/>
  </si>
  <si>
    <t>最も代表的な輸送における
令和５年度契約に向けた「提示額」</t>
    <phoneticPr fontId="23"/>
  </si>
  <si>
    <t>最も代表的な輸送における
令和５年度「契約額」</t>
    <phoneticPr fontId="23"/>
  </si>
  <si>
    <t>事業者名</t>
    <rPh sb="0" eb="4">
      <t>ジギョウシャメイ</t>
    </rPh>
    <phoneticPr fontId="23"/>
  </si>
  <si>
    <t>ご担当者名</t>
    <rPh sb="1" eb="5">
      <t>タントウシャメイ</t>
    </rPh>
    <phoneticPr fontId="23"/>
  </si>
  <si>
    <t>メールアドレス</t>
    <phoneticPr fontId="23"/>
  </si>
  <si>
    <t>令和５年度　標準的な運賃に係る実態調査　</t>
    <phoneticPr fontId="23"/>
  </si>
  <si>
    <t>５．（５）令和5年度契約の収受水準　回答票</t>
    <rPh sb="5" eb="7">
      <t>レイワ</t>
    </rPh>
    <rPh sb="8" eb="12">
      <t>ネンドケイヤク</t>
    </rPh>
    <rPh sb="13" eb="17">
      <t>シュウジュスイジュン</t>
    </rPh>
    <rPh sb="18" eb="21">
      <t>カイトウヒョウ</t>
    </rPh>
    <phoneticPr fontId="23"/>
  </si>
  <si>
    <t>https://form.qooker.jp/Q/auto/ja/truck/2024/</t>
    <phoneticPr fontId="23"/>
  </si>
  <si>
    <t>（FAXも受け付けておりますが、可能な限りWeb又はメール返信にご協力ください。）</t>
    <phoneticPr fontId="23"/>
  </si>
  <si>
    <t>回答は下記URLから回答頂くか、本回答票をメールにてご返信ください。</t>
    <rPh sb="0" eb="2">
      <t>カイトウ</t>
    </rPh>
    <rPh sb="3" eb="5">
      <t>カキ</t>
    </rPh>
    <rPh sb="10" eb="13">
      <t>カイトウイタダ</t>
    </rPh>
    <rPh sb="16" eb="20">
      <t>ホンカイトウヒョウ</t>
    </rPh>
    <rPh sb="27" eb="29">
      <t>ヘンシン</t>
    </rPh>
    <phoneticPr fontId="23"/>
  </si>
  <si>
    <t>jta.kikaku.chosa2023@jta.or.jp</t>
    <phoneticPr fontId="23"/>
  </si>
  <si>
    <t>送付先アドレス：</t>
    <rPh sb="0" eb="3">
      <t>ソウフサキ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</si>
</sst>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&quot;トン&quot;"/>
    <numFmt numFmtId="177" formatCode="#,##0&quot;km&quot;"/>
    <numFmt numFmtId="178" formatCode="0.00&quot;時間&quot;"/>
    <numFmt numFmtId="179" formatCode="#,##0&quot;円&quot;"/>
    <numFmt numFmtId="180" formatCode="0\ &quot;時&quot;&quot;間&quot;\ &quot;基&quot;&quot;本&quot;&quot;料&quot;&quot;金&quot;"/>
    <numFmt numFmtId="181" formatCode="\+#,##0;[Red]\▲#,##0"/>
    <numFmt numFmtId="182" formatCode="\+#,##0%;[Red]\▲#,##0%"/>
    <numFmt numFmtId="183" formatCode="0.0"/>
  </numFmts>
  <fonts count="5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800080"/>
      <name val="游ゴシック"/>
      <family val="2"/>
      <charset val="128"/>
      <scheme val="minor"/>
    </font>
    <font>
      <b/>
      <sz val="10.5"/>
      <color rgb="FF000000"/>
      <name val="HG丸ｺﾞｼｯｸM-PRO"/>
      <family val="3"/>
      <charset val="128"/>
    </font>
    <font>
      <b/>
      <sz val="10.5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4"/>
      <name val="ＭＳ Ｐ明朝"/>
      <family val="1"/>
      <charset val="128"/>
    </font>
    <font>
      <sz val="11"/>
      <color theme="5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Arial"/>
      <family val="2"/>
    </font>
    <font>
      <sz val="14"/>
      <color theme="1"/>
      <name val="Arial"/>
      <family val="2"/>
    </font>
    <font>
      <sz val="11"/>
      <color rgb="FF000000"/>
      <name val="ＭＳ Ｐ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name val="HG丸ｺﾞｼｯｸM-PRO"/>
      <family val="3"/>
      <charset val="128"/>
    </font>
    <font>
      <b/>
      <sz val="10.5"/>
      <color theme="4"/>
      <name val="HG丸ｺﾞｼｯｸM-PRO"/>
      <family val="3"/>
      <charset val="128"/>
    </font>
    <font>
      <sz val="9"/>
      <color rgb="FF000000"/>
      <name val="Meiryo UI"/>
      <family val="3"/>
      <charset val="128"/>
    </font>
    <font>
      <sz val="11"/>
      <name val="HG丸ｺﾞｼｯｸM-PRO"/>
      <family val="3"/>
      <charset val="128"/>
    </font>
    <font>
      <sz val="11"/>
      <name val="游ゴシック"/>
      <family val="2"/>
      <charset val="128"/>
      <scheme val="minor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.5"/>
      <name val="Segoe UI Symbol"/>
      <family val="2"/>
    </font>
    <font>
      <sz val="10.5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1"/>
      <color rgb="FF0066FF"/>
      <name val="游ゴシック"/>
      <family val="2"/>
      <charset val="128"/>
      <scheme val="minor"/>
    </font>
    <font>
      <u/>
      <sz val="11"/>
      <color rgb="FF0066FF"/>
      <name val="游ゴシック"/>
      <family val="3"/>
      <charset val="128"/>
      <scheme val="minor"/>
    </font>
    <font>
      <b/>
      <sz val="12"/>
      <color rgb="FF000000"/>
      <name val="HG丸ｺﾞｼｯｸM-PRO"/>
      <family val="3"/>
      <charset val="128"/>
    </font>
    <font>
      <b/>
      <sz val="10.5"/>
      <color rgb="FFFF0000"/>
      <name val="HG丸ｺﾞｼｯｸM-PRO"/>
      <family val="3"/>
      <charset val="128"/>
    </font>
    <font>
      <b/>
      <sz val="11"/>
      <name val="游ゴシック"/>
      <family val="3"/>
      <charset val="128"/>
      <scheme val="minor"/>
    </font>
    <font>
      <b/>
      <sz val="9"/>
      <color rgb="FFFF0000"/>
      <name val="HG丸ｺﾞｼｯｸM-PRO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21" fillId="0" borderId="0" xfId="0" applyFont="1" applyAlignment="1">
      <alignment horizontal="left" vertical="center" indent="1"/>
    </xf>
    <xf numFmtId="0" fontId="24" fillId="0" borderId="21" xfId="0" applyFont="1" applyBorder="1" applyProtection="1">
      <alignment vertical="center"/>
      <protection hidden="1"/>
    </xf>
    <xf numFmtId="0" fontId="24" fillId="0" borderId="0" xfId="0" applyFont="1" applyProtection="1">
      <alignment vertical="center"/>
      <protection hidden="1"/>
    </xf>
    <xf numFmtId="0" fontId="25" fillId="35" borderId="21" xfId="0" applyFont="1" applyFill="1" applyBorder="1" applyProtection="1">
      <alignment vertical="center"/>
      <protection hidden="1"/>
    </xf>
    <xf numFmtId="0" fontId="27" fillId="0" borderId="23" xfId="0" applyFont="1" applyBorder="1" applyProtection="1">
      <alignment vertical="center"/>
      <protection hidden="1"/>
    </xf>
    <xf numFmtId="0" fontId="27" fillId="0" borderId="24" xfId="0" applyFont="1" applyBorder="1" applyProtection="1">
      <alignment vertical="center"/>
      <protection hidden="1"/>
    </xf>
    <xf numFmtId="0" fontId="27" fillId="0" borderId="25" xfId="0" applyFont="1" applyBorder="1" applyAlignment="1" applyProtection="1">
      <alignment horizontal="right" vertical="center"/>
      <protection hidden="1"/>
    </xf>
    <xf numFmtId="0" fontId="28" fillId="38" borderId="26" xfId="0" applyFont="1" applyFill="1" applyBorder="1" applyAlignment="1" applyProtection="1">
      <alignment horizontal="center" vertical="center"/>
      <protection locked="0" hidden="1"/>
    </xf>
    <xf numFmtId="0" fontId="28" fillId="38" borderId="27" xfId="0" applyFont="1" applyFill="1" applyBorder="1" applyAlignment="1" applyProtection="1">
      <alignment horizontal="center" vertical="center"/>
      <protection locked="0" hidden="1"/>
    </xf>
    <xf numFmtId="0" fontId="28" fillId="38" borderId="28" xfId="0" applyFont="1" applyFill="1" applyBorder="1" applyAlignment="1" applyProtection="1">
      <alignment horizontal="center" vertical="center"/>
      <protection locked="0" hidden="1"/>
    </xf>
    <xf numFmtId="0" fontId="27" fillId="0" borderId="0" xfId="0" applyFont="1" applyProtection="1">
      <alignment vertical="center"/>
      <protection hidden="1"/>
    </xf>
    <xf numFmtId="0" fontId="27" fillId="0" borderId="29" xfId="0" applyFont="1" applyBorder="1" applyProtection="1">
      <alignment vertical="center"/>
      <protection hidden="1"/>
    </xf>
    <xf numFmtId="0" fontId="29" fillId="0" borderId="30" xfId="0" applyFont="1" applyBorder="1" applyAlignment="1" applyProtection="1">
      <alignment horizontal="right" vertical="center"/>
      <protection hidden="1"/>
    </xf>
    <xf numFmtId="0" fontId="24" fillId="35" borderId="31" xfId="0" applyFont="1" applyFill="1" applyBorder="1" applyAlignment="1" applyProtection="1">
      <alignment horizontal="center" vertical="center"/>
      <protection locked="0" hidden="1"/>
    </xf>
    <xf numFmtId="0" fontId="30" fillId="34" borderId="31" xfId="0" applyFont="1" applyFill="1" applyBorder="1" applyAlignment="1" applyProtection="1">
      <alignment horizontal="center" vertical="center"/>
      <protection locked="0" hidden="1"/>
    </xf>
    <xf numFmtId="0" fontId="30" fillId="0" borderId="31" xfId="0" applyFont="1" applyBorder="1" applyAlignment="1" applyProtection="1">
      <alignment horizontal="center" vertical="center"/>
      <protection locked="0" hidden="1"/>
    </xf>
    <xf numFmtId="176" fontId="27" fillId="34" borderId="31" xfId="0" applyNumberFormat="1" applyFont="1" applyFill="1" applyBorder="1" applyAlignment="1" applyProtection="1">
      <alignment horizontal="right" vertical="center"/>
      <protection locked="0" hidden="1"/>
    </xf>
    <xf numFmtId="176" fontId="27" fillId="0" borderId="31" xfId="0" applyNumberFormat="1" applyFont="1" applyBorder="1" applyAlignment="1" applyProtection="1">
      <alignment horizontal="right" vertical="center"/>
      <protection locked="0" hidden="1"/>
    </xf>
    <xf numFmtId="0" fontId="29" fillId="0" borderId="33" xfId="0" applyFont="1" applyBorder="1" applyAlignment="1" applyProtection="1">
      <alignment horizontal="right" vertical="center"/>
      <protection hidden="1"/>
    </xf>
    <xf numFmtId="176" fontId="27" fillId="34" borderId="34" xfId="0" applyNumberFormat="1" applyFont="1" applyFill="1" applyBorder="1" applyAlignment="1" applyProtection="1">
      <alignment horizontal="right" vertical="center"/>
      <protection locked="0" hidden="1"/>
    </xf>
    <xf numFmtId="176" fontId="27" fillId="0" borderId="34" xfId="0" applyNumberFormat="1" applyFont="1" applyBorder="1" applyAlignment="1" applyProtection="1">
      <alignment horizontal="right" vertical="center"/>
      <protection locked="0" hidden="1"/>
    </xf>
    <xf numFmtId="0" fontId="27" fillId="0" borderId="35" xfId="0" applyFont="1" applyBorder="1" applyProtection="1">
      <alignment vertical="center"/>
      <protection hidden="1"/>
    </xf>
    <xf numFmtId="0" fontId="27" fillId="0" borderId="36" xfId="0" applyFont="1" applyBorder="1" applyAlignment="1" applyProtection="1">
      <alignment horizontal="right" vertical="center"/>
      <protection hidden="1"/>
    </xf>
    <xf numFmtId="2" fontId="27" fillId="34" borderId="37" xfId="0" applyNumberFormat="1" applyFont="1" applyFill="1" applyBorder="1" applyAlignment="1" applyProtection="1">
      <alignment horizontal="center" vertical="center"/>
      <protection locked="0" hidden="1"/>
    </xf>
    <xf numFmtId="2" fontId="27" fillId="0" borderId="37" xfId="0" applyNumberFormat="1" applyFont="1" applyBorder="1" applyAlignment="1" applyProtection="1">
      <alignment horizontal="center" vertical="center"/>
      <protection locked="0" hidden="1"/>
    </xf>
    <xf numFmtId="0" fontId="27" fillId="0" borderId="33" xfId="0" applyFont="1" applyBorder="1" applyAlignment="1" applyProtection="1">
      <alignment horizontal="right" vertical="center"/>
      <protection hidden="1"/>
    </xf>
    <xf numFmtId="2" fontId="27" fillId="34" borderId="34" xfId="0" applyNumberFormat="1" applyFont="1" applyFill="1" applyBorder="1" applyAlignment="1" applyProtection="1">
      <alignment horizontal="center" vertical="center"/>
      <protection locked="0" hidden="1"/>
    </xf>
    <xf numFmtId="2" fontId="27" fillId="0" borderId="34" xfId="0" applyNumberFormat="1" applyFont="1" applyBorder="1" applyAlignment="1" applyProtection="1">
      <alignment horizontal="center" vertical="center"/>
      <protection locked="0" hidden="1"/>
    </xf>
    <xf numFmtId="0" fontId="27" fillId="0" borderId="17" xfId="0" applyFont="1" applyBorder="1" applyProtection="1">
      <alignment vertical="center"/>
      <protection hidden="1"/>
    </xf>
    <xf numFmtId="0" fontId="31" fillId="0" borderId="38" xfId="0" applyFont="1" applyBorder="1" applyAlignment="1" applyProtection="1">
      <alignment horizontal="right" vertical="center"/>
      <protection hidden="1"/>
    </xf>
    <xf numFmtId="177" fontId="24" fillId="35" borderId="39" xfId="1" applyNumberFormat="1" applyFont="1" applyFill="1" applyBorder="1" applyAlignment="1" applyProtection="1">
      <alignment horizontal="right" vertical="center"/>
      <protection locked="0" hidden="1"/>
    </xf>
    <xf numFmtId="177" fontId="24" fillId="39" borderId="39" xfId="1" applyNumberFormat="1" applyFont="1" applyFill="1" applyBorder="1" applyAlignment="1" applyProtection="1">
      <alignment horizontal="right" vertical="center"/>
      <protection hidden="1"/>
    </xf>
    <xf numFmtId="0" fontId="27" fillId="0" borderId="18" xfId="0" applyFont="1" applyBorder="1" applyAlignment="1" applyProtection="1">
      <alignment horizontal="right" vertical="center"/>
      <protection hidden="1"/>
    </xf>
    <xf numFmtId="38" fontId="24" fillId="0" borderId="37" xfId="1" applyFont="1" applyFill="1" applyBorder="1" applyAlignment="1" applyProtection="1">
      <alignment horizontal="right" vertical="center"/>
      <protection locked="0" hidden="1"/>
    </xf>
    <xf numFmtId="0" fontId="32" fillId="0" borderId="30" xfId="0" applyFont="1" applyBorder="1" applyAlignment="1" applyProtection="1">
      <alignment horizontal="right" vertical="center"/>
      <protection hidden="1"/>
    </xf>
    <xf numFmtId="178" fontId="24" fillId="39" borderId="31" xfId="0" applyNumberFormat="1" applyFont="1" applyFill="1" applyBorder="1" applyAlignment="1" applyProtection="1">
      <alignment horizontal="right" vertical="center"/>
      <protection hidden="1"/>
    </xf>
    <xf numFmtId="178" fontId="24" fillId="35" borderId="31" xfId="0" applyNumberFormat="1" applyFont="1" applyFill="1" applyBorder="1" applyAlignment="1" applyProtection="1">
      <alignment horizontal="right" vertical="center"/>
      <protection locked="0" hidden="1"/>
    </xf>
    <xf numFmtId="177" fontId="24" fillId="39" borderId="31" xfId="0" applyNumberFormat="1" applyFont="1" applyFill="1" applyBorder="1" applyAlignment="1" applyProtection="1">
      <alignment horizontal="right" vertical="center"/>
      <protection hidden="1"/>
    </xf>
    <xf numFmtId="177" fontId="24" fillId="35" borderId="31" xfId="0" applyNumberFormat="1" applyFont="1" applyFill="1" applyBorder="1" applyAlignment="1" applyProtection="1">
      <alignment horizontal="right" vertical="center"/>
      <protection locked="0" hidden="1"/>
    </xf>
    <xf numFmtId="0" fontId="33" fillId="0" borderId="30" xfId="0" applyFont="1" applyBorder="1" applyAlignment="1" applyProtection="1">
      <alignment horizontal="right" vertical="center"/>
      <protection hidden="1"/>
    </xf>
    <xf numFmtId="178" fontId="27" fillId="0" borderId="31" xfId="0" applyNumberFormat="1" applyFont="1" applyBorder="1" applyAlignment="1" applyProtection="1">
      <alignment horizontal="right" vertical="center"/>
      <protection locked="0" hidden="1"/>
    </xf>
    <xf numFmtId="0" fontId="33" fillId="0" borderId="33" xfId="0" applyFont="1" applyBorder="1" applyAlignment="1" applyProtection="1">
      <alignment horizontal="right" vertical="center"/>
      <protection hidden="1"/>
    </xf>
    <xf numFmtId="177" fontId="27" fillId="0" borderId="34" xfId="0" applyNumberFormat="1" applyFont="1" applyBorder="1" applyAlignment="1" applyProtection="1">
      <alignment horizontal="right" vertical="center"/>
      <protection locked="0" hidden="1"/>
    </xf>
    <xf numFmtId="0" fontId="33" fillId="0" borderId="17" xfId="0" applyFont="1" applyBorder="1" applyProtection="1">
      <alignment vertical="center"/>
      <protection hidden="1"/>
    </xf>
    <xf numFmtId="0" fontId="33" fillId="0" borderId="0" xfId="0" applyFont="1" applyProtection="1">
      <alignment vertical="center"/>
      <protection hidden="1"/>
    </xf>
    <xf numFmtId="0" fontId="27" fillId="0" borderId="14" xfId="0" applyFont="1" applyBorder="1" applyAlignment="1" applyProtection="1">
      <alignment horizontal="right" vertical="center"/>
      <protection hidden="1"/>
    </xf>
    <xf numFmtId="179" fontId="27" fillId="0" borderId="39" xfId="1" applyNumberFormat="1" applyFont="1" applyFill="1" applyBorder="1" applyAlignment="1" applyProtection="1">
      <alignment horizontal="right" vertical="center"/>
      <protection locked="0" hidden="1"/>
    </xf>
    <xf numFmtId="0" fontId="27" fillId="0" borderId="0" xfId="0" applyFont="1" applyAlignment="1" applyProtection="1">
      <alignment horizontal="right" vertical="center"/>
      <protection hidden="1"/>
    </xf>
    <xf numFmtId="38" fontId="27" fillId="0" borderId="0" xfId="1" applyFont="1" applyFill="1" applyBorder="1" applyAlignment="1" applyProtection="1">
      <alignment horizontal="right" vertical="center"/>
      <protection hidden="1"/>
    </xf>
    <xf numFmtId="0" fontId="29" fillId="0" borderId="0" xfId="0" applyFont="1" applyProtection="1">
      <alignment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1" fillId="0" borderId="37" xfId="0" applyFont="1" applyBorder="1" applyAlignment="1" applyProtection="1">
      <alignment horizontal="center" vertical="center"/>
      <protection hidden="1"/>
    </xf>
    <xf numFmtId="0" fontId="32" fillId="0" borderId="37" xfId="0" applyFont="1" applyBorder="1" applyAlignment="1" applyProtection="1">
      <alignment horizontal="center" vertical="center"/>
      <protection hidden="1"/>
    </xf>
    <xf numFmtId="0" fontId="31" fillId="0" borderId="34" xfId="0" applyFont="1" applyBorder="1" applyAlignment="1" applyProtection="1">
      <alignment horizontal="center" vertical="center"/>
      <protection hidden="1"/>
    </xf>
    <xf numFmtId="0" fontId="32" fillId="0" borderId="34" xfId="0" applyFont="1" applyBorder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center" vertical="center"/>
      <protection hidden="1"/>
    </xf>
    <xf numFmtId="0" fontId="27" fillId="0" borderId="24" xfId="0" applyFont="1" applyBorder="1" applyAlignment="1" applyProtection="1">
      <alignment vertical="center" wrapText="1"/>
      <protection hidden="1"/>
    </xf>
    <xf numFmtId="0" fontId="31" fillId="0" borderId="36" xfId="0" applyFont="1" applyBorder="1" applyAlignment="1" applyProtection="1">
      <alignment horizontal="right" vertical="center"/>
      <protection hidden="1"/>
    </xf>
    <xf numFmtId="38" fontId="34" fillId="0" borderId="37" xfId="0" applyNumberFormat="1" applyFont="1" applyBorder="1" applyAlignment="1" applyProtection="1">
      <alignment horizontal="right" vertical="center"/>
      <protection hidden="1"/>
    </xf>
    <xf numFmtId="38" fontId="27" fillId="39" borderId="37" xfId="0" applyNumberFormat="1" applyFont="1" applyFill="1" applyBorder="1" applyAlignment="1" applyProtection="1">
      <alignment horizontal="right" vertical="center"/>
      <protection hidden="1"/>
    </xf>
    <xf numFmtId="0" fontId="27" fillId="0" borderId="30" xfId="0" applyFont="1" applyBorder="1" applyAlignment="1" applyProtection="1">
      <alignment horizontal="right" vertical="center"/>
      <protection hidden="1"/>
    </xf>
    <xf numFmtId="38" fontId="31" fillId="0" borderId="31" xfId="0" applyNumberFormat="1" applyFont="1" applyBorder="1" applyAlignment="1" applyProtection="1">
      <alignment horizontal="right" vertical="center"/>
      <protection hidden="1"/>
    </xf>
    <xf numFmtId="38" fontId="27" fillId="39" borderId="31" xfId="0" applyNumberFormat="1" applyFont="1" applyFill="1" applyBorder="1" applyAlignment="1" applyProtection="1">
      <alignment horizontal="right" vertical="center"/>
      <protection hidden="1"/>
    </xf>
    <xf numFmtId="0" fontId="31" fillId="0" borderId="33" xfId="0" applyFont="1" applyBorder="1" applyAlignment="1" applyProtection="1">
      <alignment horizontal="right" vertical="center"/>
      <protection hidden="1"/>
    </xf>
    <xf numFmtId="38" fontId="34" fillId="0" borderId="34" xfId="0" applyNumberFormat="1" applyFont="1" applyBorder="1" applyAlignment="1" applyProtection="1">
      <alignment horizontal="right" vertical="center"/>
      <protection hidden="1"/>
    </xf>
    <xf numFmtId="38" fontId="24" fillId="39" borderId="34" xfId="0" applyNumberFormat="1" applyFont="1" applyFill="1" applyBorder="1" applyAlignment="1" applyProtection="1">
      <alignment horizontal="right" vertical="center"/>
      <protection hidden="1"/>
    </xf>
    <xf numFmtId="38" fontId="24" fillId="0" borderId="0" xfId="0" applyNumberFormat="1" applyFont="1" applyProtection="1">
      <alignment vertical="center"/>
      <protection hidden="1"/>
    </xf>
    <xf numFmtId="0" fontId="27" fillId="0" borderId="24" xfId="0" applyFont="1" applyBorder="1" applyAlignment="1" applyProtection="1">
      <alignment horizontal="left" vertical="center" wrapText="1"/>
      <protection hidden="1"/>
    </xf>
    <xf numFmtId="180" fontId="27" fillId="0" borderId="36" xfId="0" applyNumberFormat="1" applyFont="1" applyBorder="1" applyAlignment="1" applyProtection="1">
      <alignment horizontal="right" vertical="center"/>
      <protection hidden="1"/>
    </xf>
    <xf numFmtId="38" fontId="24" fillId="0" borderId="37" xfId="0" applyNumberFormat="1" applyFont="1" applyBorder="1" applyAlignment="1" applyProtection="1">
      <alignment horizontal="right" vertical="center"/>
      <protection hidden="1"/>
    </xf>
    <xf numFmtId="0" fontId="27" fillId="0" borderId="24" xfId="0" applyFont="1" applyBorder="1" applyAlignment="1" applyProtection="1">
      <alignment horizontal="left" vertical="center"/>
      <protection hidden="1"/>
    </xf>
    <xf numFmtId="38" fontId="24" fillId="0" borderId="31" xfId="0" applyNumberFormat="1" applyFont="1" applyBorder="1" applyAlignment="1" applyProtection="1">
      <alignment horizontal="right" vertical="center"/>
      <protection hidden="1"/>
    </xf>
    <xf numFmtId="38" fontId="24" fillId="0" borderId="34" xfId="0" applyNumberFormat="1" applyFont="1" applyBorder="1" applyAlignment="1" applyProtection="1">
      <alignment horizontal="right" vertical="center"/>
      <protection hidden="1"/>
    </xf>
    <xf numFmtId="0" fontId="32" fillId="0" borderId="25" xfId="0" applyFont="1" applyBorder="1" applyAlignment="1" applyProtection="1">
      <alignment horizontal="right" vertical="center"/>
      <protection hidden="1"/>
    </xf>
    <xf numFmtId="38" fontId="24" fillId="39" borderId="40" xfId="0" applyNumberFormat="1" applyFont="1" applyFill="1" applyBorder="1" applyAlignment="1" applyProtection="1">
      <alignment horizontal="right" vertical="center"/>
      <protection hidden="1"/>
    </xf>
    <xf numFmtId="38" fontId="35" fillId="0" borderId="40" xfId="0" applyNumberFormat="1" applyFont="1" applyBorder="1" applyAlignment="1" applyProtection="1">
      <alignment horizontal="right" vertical="center"/>
      <protection hidden="1"/>
    </xf>
    <xf numFmtId="0" fontId="32" fillId="0" borderId="33" xfId="0" applyFont="1" applyBorder="1" applyAlignment="1" applyProtection="1">
      <alignment horizontal="right" vertical="center"/>
      <protection hidden="1"/>
    </xf>
    <xf numFmtId="38" fontId="35" fillId="0" borderId="34" xfId="0" applyNumberFormat="1" applyFont="1" applyBorder="1" applyAlignment="1" applyProtection="1">
      <alignment horizontal="right" vertical="center"/>
      <protection hidden="1"/>
    </xf>
    <xf numFmtId="38" fontId="27" fillId="0" borderId="0" xfId="0" applyNumberFormat="1" applyFont="1" applyAlignment="1" applyProtection="1">
      <alignment horizontal="right" vertical="center"/>
      <protection hidden="1"/>
    </xf>
    <xf numFmtId="181" fontId="27" fillId="0" borderId="36" xfId="0" applyNumberFormat="1" applyFont="1" applyBorder="1" applyProtection="1">
      <alignment vertical="center"/>
      <protection hidden="1"/>
    </xf>
    <xf numFmtId="181" fontId="27" fillId="0" borderId="37" xfId="1" applyNumberFormat="1" applyFont="1" applyFill="1" applyBorder="1" applyAlignment="1" applyProtection="1">
      <alignment horizontal="right" vertical="center"/>
      <protection hidden="1"/>
    </xf>
    <xf numFmtId="181" fontId="27" fillId="0" borderId="0" xfId="0" applyNumberFormat="1" applyFont="1" applyProtection="1">
      <alignment vertical="center"/>
      <protection hidden="1"/>
    </xf>
    <xf numFmtId="182" fontId="27" fillId="0" borderId="24" xfId="0" applyNumberFormat="1" applyFont="1" applyBorder="1" applyAlignment="1" applyProtection="1">
      <alignment horizontal="right" vertical="center"/>
      <protection hidden="1"/>
    </xf>
    <xf numFmtId="182" fontId="27" fillId="0" borderId="41" xfId="2" applyNumberFormat="1" applyFont="1" applyFill="1" applyBorder="1" applyAlignment="1" applyProtection="1">
      <alignment horizontal="right" vertical="center"/>
      <protection hidden="1"/>
    </xf>
    <xf numFmtId="182" fontId="27" fillId="0" borderId="0" xfId="0" applyNumberFormat="1" applyFont="1" applyProtection="1">
      <alignment vertical="center"/>
      <protection hidden="1"/>
    </xf>
    <xf numFmtId="181" fontId="27" fillId="0" borderId="31" xfId="0" applyNumberFormat="1" applyFont="1" applyBorder="1" applyProtection="1">
      <alignment vertical="center"/>
      <protection hidden="1"/>
    </xf>
    <xf numFmtId="181" fontId="27" fillId="0" borderId="31" xfId="1" applyNumberFormat="1" applyFont="1" applyFill="1" applyBorder="1" applyAlignment="1" applyProtection="1">
      <alignment horizontal="right" vertical="center"/>
      <protection hidden="1"/>
    </xf>
    <xf numFmtId="182" fontId="27" fillId="0" borderId="34" xfId="0" applyNumberFormat="1" applyFont="1" applyBorder="1" applyAlignment="1" applyProtection="1">
      <alignment horizontal="right" vertical="center"/>
      <protection hidden="1"/>
    </xf>
    <xf numFmtId="182" fontId="27" fillId="0" borderId="34" xfId="2" applyNumberFormat="1" applyFont="1" applyFill="1" applyBorder="1" applyAlignment="1" applyProtection="1">
      <alignment horizontal="right" vertical="center"/>
      <protection hidden="1"/>
    </xf>
    <xf numFmtId="38" fontId="27" fillId="0" borderId="0" xfId="1" applyFont="1" applyFill="1" applyProtection="1">
      <alignment vertical="center"/>
      <protection hidden="1"/>
    </xf>
    <xf numFmtId="38" fontId="27" fillId="0" borderId="0" xfId="1" applyFont="1" applyFill="1" applyAlignment="1" applyProtection="1">
      <alignment horizontal="center" vertical="center"/>
      <protection hidden="1"/>
    </xf>
    <xf numFmtId="38" fontId="27" fillId="0" borderId="0" xfId="1" applyFont="1" applyFill="1" applyAlignment="1" applyProtection="1">
      <alignment horizontal="right" vertical="center"/>
      <protection hidden="1"/>
    </xf>
    <xf numFmtId="38" fontId="27" fillId="0" borderId="0" xfId="0" applyNumberFormat="1" applyFont="1" applyAlignment="1" applyProtection="1">
      <alignment horizontal="center" vertical="center"/>
      <protection hidden="1"/>
    </xf>
    <xf numFmtId="38" fontId="30" fillId="0" borderId="0" xfId="1" applyFont="1" applyFill="1" applyAlignment="1" applyProtection="1">
      <alignment horizontal="center" vertical="center"/>
      <protection hidden="1"/>
    </xf>
    <xf numFmtId="183" fontId="30" fillId="0" borderId="0" xfId="0" applyNumberFormat="1" applyFont="1" applyAlignment="1" applyProtection="1">
      <alignment horizontal="left" vertical="center"/>
      <protection hidden="1"/>
    </xf>
    <xf numFmtId="38" fontId="30" fillId="0" borderId="0" xfId="1" applyFont="1" applyFill="1" applyProtection="1">
      <alignment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36" fillId="0" borderId="0" xfId="0" applyFont="1" applyAlignment="1" applyProtection="1">
      <alignment horizontal="center" vertical="center" wrapText="1"/>
      <protection hidden="1"/>
    </xf>
    <xf numFmtId="0" fontId="36" fillId="0" borderId="0" xfId="0" applyFont="1" applyAlignment="1" applyProtection="1">
      <alignment horizontal="justify" vertical="center" wrapText="1"/>
      <protection hidden="1"/>
    </xf>
    <xf numFmtId="0" fontId="36" fillId="0" borderId="0" xfId="0" applyFont="1" applyAlignment="1" applyProtection="1">
      <alignment horizontal="right" vertical="center" wrapText="1"/>
      <protection hidden="1"/>
    </xf>
    <xf numFmtId="3" fontId="36" fillId="0" borderId="0" xfId="0" applyNumberFormat="1" applyFont="1" applyAlignment="1" applyProtection="1">
      <alignment horizontal="right" vertical="center" wrapText="1"/>
      <protection hidden="1"/>
    </xf>
    <xf numFmtId="0" fontId="27" fillId="0" borderId="0" xfId="0" quotePrefix="1" applyFont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right" vertical="center" wrapText="1" indent="2"/>
      <protection hidden="1"/>
    </xf>
    <xf numFmtId="0" fontId="33" fillId="0" borderId="0" xfId="0" applyFont="1" applyAlignment="1" applyProtection="1">
      <alignment horizontal="right" vertical="top" wrapText="1"/>
      <protection hidden="1"/>
    </xf>
    <xf numFmtId="0" fontId="36" fillId="0" borderId="0" xfId="0" applyFont="1" applyAlignment="1" applyProtection="1">
      <alignment horizontal="right" vertical="center" wrapText="1" indent="1"/>
      <protection hidden="1"/>
    </xf>
    <xf numFmtId="0" fontId="37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42" fillId="0" borderId="0" xfId="0" applyFont="1">
      <alignment vertical="center"/>
    </xf>
    <xf numFmtId="0" fontId="38" fillId="0" borderId="15" xfId="0" applyFont="1" applyBorder="1" applyAlignment="1">
      <alignment horizontal="center" vertical="center"/>
    </xf>
    <xf numFmtId="0" fontId="45" fillId="0" borderId="22" xfId="0" applyFont="1" applyBorder="1" applyAlignment="1">
      <alignment horizontal="left" vertical="top" wrapText="1"/>
    </xf>
    <xf numFmtId="0" fontId="45" fillId="0" borderId="16" xfId="0" applyFont="1" applyBorder="1" applyAlignment="1">
      <alignment horizontal="left" vertical="top" wrapText="1"/>
    </xf>
    <xf numFmtId="0" fontId="44" fillId="0" borderId="16" xfId="0" applyFont="1" applyBorder="1" applyAlignment="1">
      <alignment horizontal="left" vertical="center" wrapText="1"/>
    </xf>
    <xf numFmtId="0" fontId="45" fillId="0" borderId="0" xfId="0" applyFont="1" applyAlignment="1">
      <alignment horizontal="left" vertical="top" wrapText="1"/>
    </xf>
    <xf numFmtId="0" fontId="45" fillId="0" borderId="12" xfId="0" applyFont="1" applyBorder="1" applyAlignment="1">
      <alignment horizontal="left" vertical="top" wrapText="1"/>
    </xf>
    <xf numFmtId="0" fontId="42" fillId="0" borderId="16" xfId="0" applyFont="1" applyBorder="1">
      <alignment vertical="center"/>
    </xf>
    <xf numFmtId="0" fontId="42" fillId="0" borderId="15" xfId="0" applyFont="1" applyBorder="1">
      <alignment vertical="center"/>
    </xf>
    <xf numFmtId="0" fontId="46" fillId="0" borderId="15" xfId="0" applyFont="1" applyBorder="1" applyAlignment="1">
      <alignment horizontal="left" vertical="center" wrapText="1"/>
    </xf>
    <xf numFmtId="0" fontId="47" fillId="0" borderId="16" xfId="0" applyFont="1" applyBorder="1" applyAlignment="1">
      <alignment horizontal="left" vertical="center" wrapText="1"/>
    </xf>
    <xf numFmtId="0" fontId="46" fillId="0" borderId="15" xfId="0" applyFont="1" applyBorder="1" applyAlignment="1">
      <alignment vertical="center" wrapText="1"/>
    </xf>
    <xf numFmtId="0" fontId="48" fillId="0" borderId="15" xfId="0" applyFont="1" applyBorder="1" applyAlignment="1">
      <alignment vertical="center" wrapText="1"/>
    </xf>
    <xf numFmtId="0" fontId="47" fillId="0" borderId="15" xfId="0" applyFont="1" applyBorder="1" applyAlignment="1">
      <alignment vertical="center" wrapText="1"/>
    </xf>
    <xf numFmtId="0" fontId="43" fillId="0" borderId="15" xfId="0" applyFont="1" applyBorder="1" applyAlignment="1">
      <alignment vertical="center" wrapText="1"/>
    </xf>
    <xf numFmtId="0" fontId="46" fillId="0" borderId="11" xfId="0" applyFont="1" applyBorder="1" applyAlignment="1">
      <alignment horizontal="center" vertical="center" wrapText="1"/>
    </xf>
    <xf numFmtId="0" fontId="46" fillId="34" borderId="15" xfId="0" applyFont="1" applyFill="1" applyBorder="1">
      <alignment vertical="center"/>
    </xf>
    <xf numFmtId="0" fontId="43" fillId="0" borderId="22" xfId="0" applyFont="1" applyBorder="1" applyAlignment="1">
      <alignment horizontal="left" vertical="center" wrapText="1"/>
    </xf>
    <xf numFmtId="0" fontId="45" fillId="0" borderId="46" xfId="0" applyFont="1" applyBorder="1" applyAlignment="1">
      <alignment horizontal="left" vertical="top" wrapText="1"/>
    </xf>
    <xf numFmtId="0" fontId="45" fillId="0" borderId="47" xfId="0" applyFont="1" applyBorder="1" applyAlignment="1">
      <alignment horizontal="left" vertical="top" wrapText="1"/>
    </xf>
    <xf numFmtId="0" fontId="45" fillId="0" borderId="48" xfId="0" applyFont="1" applyBorder="1" applyAlignment="1">
      <alignment horizontal="left" vertical="top" wrapText="1"/>
    </xf>
    <xf numFmtId="0" fontId="42" fillId="0" borderId="47" xfId="0" applyFont="1" applyBorder="1">
      <alignment vertical="center"/>
    </xf>
    <xf numFmtId="0" fontId="42" fillId="0" borderId="21" xfId="0" applyFont="1" applyBorder="1">
      <alignment vertical="center"/>
    </xf>
    <xf numFmtId="0" fontId="45" fillId="0" borderId="49" xfId="0" applyFont="1" applyBorder="1" applyAlignment="1">
      <alignment horizontal="left" vertical="top" wrapText="1"/>
    </xf>
    <xf numFmtId="0" fontId="45" fillId="0" borderId="50" xfId="0" applyFont="1" applyBorder="1" applyAlignment="1">
      <alignment horizontal="left" vertical="top" wrapText="1"/>
    </xf>
    <xf numFmtId="0" fontId="45" fillId="0" borderId="51" xfId="0" applyFont="1" applyBorder="1" applyAlignment="1">
      <alignment horizontal="left" vertical="top" wrapText="1"/>
    </xf>
    <xf numFmtId="0" fontId="42" fillId="0" borderId="50" xfId="0" applyFont="1" applyBorder="1">
      <alignment vertical="center"/>
    </xf>
    <xf numFmtId="0" fontId="46" fillId="33" borderId="13" xfId="0" applyFont="1" applyFill="1" applyBorder="1" applyAlignment="1">
      <alignment horizontal="center" vertical="center" wrapText="1"/>
    </xf>
    <xf numFmtId="0" fontId="44" fillId="0" borderId="16" xfId="0" applyFont="1" applyBorder="1" applyAlignment="1">
      <alignment horizontal="left" vertical="top" wrapText="1"/>
    </xf>
    <xf numFmtId="38" fontId="44" fillId="34" borderId="22" xfId="1" applyFont="1" applyFill="1" applyBorder="1" applyAlignment="1">
      <alignment horizontal="right" vertical="top" wrapText="1"/>
    </xf>
    <xf numFmtId="0" fontId="47" fillId="0" borderId="20" xfId="0" applyFont="1" applyBorder="1" applyAlignment="1">
      <alignment horizontal="left" vertical="top" wrapText="1"/>
    </xf>
    <xf numFmtId="0" fontId="44" fillId="0" borderId="13" xfId="0" applyFont="1" applyBorder="1" applyAlignment="1">
      <alignment horizontal="left" vertical="top" wrapText="1"/>
    </xf>
    <xf numFmtId="0" fontId="44" fillId="34" borderId="18" xfId="0" applyFont="1" applyFill="1" applyBorder="1" applyAlignment="1">
      <alignment horizontal="left" vertical="center" wrapText="1"/>
    </xf>
    <xf numFmtId="0" fontId="44" fillId="34" borderId="12" xfId="0" applyFont="1" applyFill="1" applyBorder="1" applyAlignment="1">
      <alignment horizontal="left" vertical="center" wrapText="1"/>
    </xf>
    <xf numFmtId="0" fontId="43" fillId="0" borderId="19" xfId="0" applyFont="1" applyBorder="1" applyAlignment="1">
      <alignment horizontal="left" vertical="center" wrapText="1"/>
    </xf>
    <xf numFmtId="0" fontId="43" fillId="0" borderId="18" xfId="0" applyFont="1" applyBorder="1" applyAlignment="1">
      <alignment horizontal="left" vertical="center" wrapText="1"/>
    </xf>
    <xf numFmtId="38" fontId="41" fillId="34" borderId="22" xfId="1" applyFont="1" applyFill="1" applyBorder="1">
      <alignment vertical="center"/>
    </xf>
    <xf numFmtId="38" fontId="41" fillId="34" borderId="0" xfId="1" applyFont="1" applyFill="1">
      <alignment vertical="center"/>
    </xf>
    <xf numFmtId="0" fontId="43" fillId="0" borderId="22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43" fillId="0" borderId="16" xfId="0" applyFont="1" applyBorder="1" applyAlignment="1">
      <alignment horizontal="left" vertical="center" wrapText="1"/>
    </xf>
    <xf numFmtId="0" fontId="41" fillId="0" borderId="22" xfId="0" applyFont="1" applyBorder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44" fillId="34" borderId="0" xfId="0" applyFont="1" applyFill="1" applyAlignment="1">
      <alignment horizontal="left" vertical="center" wrapText="1"/>
    </xf>
    <xf numFmtId="0" fontId="44" fillId="34" borderId="16" xfId="0" applyFont="1" applyFill="1" applyBorder="1" applyAlignment="1">
      <alignment horizontal="left" vertical="center" wrapText="1"/>
    </xf>
    <xf numFmtId="0" fontId="43" fillId="0" borderId="22" xfId="0" applyFont="1" applyBorder="1" applyAlignment="1">
      <alignment vertical="center" wrapText="1"/>
    </xf>
    <xf numFmtId="0" fontId="43" fillId="0" borderId="0" xfId="0" applyFont="1" applyAlignment="1">
      <alignment vertical="center" wrapText="1"/>
    </xf>
    <xf numFmtId="0" fontId="43" fillId="0" borderId="16" xfId="0" applyFont="1" applyBorder="1" applyAlignment="1">
      <alignment vertical="center" wrapText="1"/>
    </xf>
    <xf numFmtId="0" fontId="44" fillId="34" borderId="22" xfId="0" applyFont="1" applyFill="1" applyBorder="1" applyAlignment="1">
      <alignment horizontal="center" vertical="center" wrapText="1"/>
    </xf>
    <xf numFmtId="0" fontId="44" fillId="34" borderId="0" xfId="0" applyFont="1" applyFill="1" applyAlignment="1">
      <alignment horizontal="center" vertical="center" wrapText="1"/>
    </xf>
    <xf numFmtId="0" fontId="44" fillId="34" borderId="16" xfId="0" applyFont="1" applyFill="1" applyBorder="1" applyAlignment="1">
      <alignment horizontal="center" vertical="center" wrapText="1"/>
    </xf>
    <xf numFmtId="0" fontId="49" fillId="0" borderId="22" xfId="44" applyFont="1" applyFill="1" applyBorder="1" applyAlignment="1">
      <alignment horizontal="left" vertical="center" wrapText="1"/>
    </xf>
    <xf numFmtId="0" fontId="50" fillId="0" borderId="0" xfId="44" applyFont="1" applyFill="1" applyBorder="1" applyAlignment="1">
      <alignment horizontal="left" vertical="center" wrapText="1"/>
    </xf>
    <xf numFmtId="0" fontId="50" fillId="0" borderId="16" xfId="44" applyFont="1" applyFill="1" applyBorder="1" applyAlignment="1">
      <alignment horizontal="left" vertical="center" wrapText="1"/>
    </xf>
    <xf numFmtId="0" fontId="47" fillId="0" borderId="22" xfId="0" applyFont="1" applyBorder="1" applyAlignment="1">
      <alignment horizontal="left" vertical="center" wrapText="1"/>
    </xf>
    <xf numFmtId="0" fontId="47" fillId="0" borderId="0" xfId="0" applyFont="1" applyAlignment="1">
      <alignment horizontal="left" vertical="center" wrapText="1"/>
    </xf>
    <xf numFmtId="0" fontId="47" fillId="0" borderId="16" xfId="0" applyFont="1" applyBorder="1" applyAlignment="1">
      <alignment horizontal="left" vertical="center" wrapText="1"/>
    </xf>
    <xf numFmtId="38" fontId="44" fillId="34" borderId="22" xfId="1" applyFont="1" applyFill="1" applyBorder="1" applyAlignment="1">
      <alignment horizontal="right" vertical="center" wrapText="1"/>
    </xf>
    <xf numFmtId="38" fontId="44" fillId="34" borderId="0" xfId="1" applyFont="1" applyFill="1" applyAlignment="1">
      <alignment horizontal="right" vertical="center" wrapText="1"/>
    </xf>
    <xf numFmtId="0" fontId="44" fillId="0" borderId="45" xfId="0" applyFont="1" applyBorder="1" applyAlignment="1">
      <alignment horizontal="left" vertical="center" wrapText="1"/>
    </xf>
    <xf numFmtId="0" fontId="42" fillId="0" borderId="42" xfId="0" applyFont="1" applyBorder="1" applyAlignment="1">
      <alignment vertical="center" wrapText="1"/>
    </xf>
    <xf numFmtId="0" fontId="42" fillId="0" borderId="43" xfId="0" applyFont="1" applyBorder="1" applyAlignment="1">
      <alignment vertical="center" wrapText="1"/>
    </xf>
    <xf numFmtId="0" fontId="46" fillId="33" borderId="19" xfId="0" applyFont="1" applyFill="1" applyBorder="1" applyAlignment="1">
      <alignment horizontal="center" vertical="center" wrapText="1"/>
    </xf>
    <xf numFmtId="0" fontId="46" fillId="33" borderId="12" xfId="0" applyFont="1" applyFill="1" applyBorder="1" applyAlignment="1">
      <alignment horizontal="center" vertical="center" wrapText="1"/>
    </xf>
    <xf numFmtId="0" fontId="46" fillId="33" borderId="20" xfId="0" applyFont="1" applyFill="1" applyBorder="1" applyAlignment="1">
      <alignment horizontal="center" vertical="center" wrapText="1"/>
    </xf>
    <xf numFmtId="0" fontId="46" fillId="33" borderId="13" xfId="0" applyFont="1" applyFill="1" applyBorder="1" applyAlignment="1">
      <alignment horizontal="center" vertical="center" wrapText="1"/>
    </xf>
    <xf numFmtId="0" fontId="44" fillId="0" borderId="45" xfId="0" applyFont="1" applyBorder="1" applyAlignment="1">
      <alignment horizontal="center" vertical="center" wrapText="1"/>
    </xf>
    <xf numFmtId="0" fontId="44" fillId="0" borderId="42" xfId="0" applyFont="1" applyBorder="1" applyAlignment="1">
      <alignment horizontal="center" vertical="center" wrapText="1"/>
    </xf>
    <xf numFmtId="0" fontId="44" fillId="0" borderId="43" xfId="0" applyFont="1" applyBorder="1" applyAlignment="1">
      <alignment horizontal="center" vertical="center" wrapText="1"/>
    </xf>
    <xf numFmtId="0" fontId="46" fillId="33" borderId="17" xfId="0" applyFont="1" applyFill="1" applyBorder="1" applyAlignment="1">
      <alignment horizontal="center" vertical="center" wrapText="1"/>
    </xf>
    <xf numFmtId="0" fontId="46" fillId="33" borderId="44" xfId="0" applyFont="1" applyFill="1" applyBorder="1" applyAlignment="1">
      <alignment horizontal="center" vertical="center" wrapText="1"/>
    </xf>
    <xf numFmtId="0" fontId="43" fillId="33" borderId="17" xfId="0" applyFont="1" applyFill="1" applyBorder="1" applyAlignment="1">
      <alignment horizontal="center" vertical="center" wrapText="1"/>
    </xf>
    <xf numFmtId="0" fontId="43" fillId="33" borderId="4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 indent="1"/>
    </xf>
    <xf numFmtId="0" fontId="41" fillId="33" borderId="19" xfId="0" applyFont="1" applyFill="1" applyBorder="1" applyAlignment="1">
      <alignment horizontal="center" vertical="center" wrapText="1"/>
    </xf>
    <xf numFmtId="0" fontId="41" fillId="33" borderId="18" xfId="0" applyFont="1" applyFill="1" applyBorder="1" applyAlignment="1">
      <alignment horizontal="center" vertical="center" wrapText="1"/>
    </xf>
    <xf numFmtId="0" fontId="41" fillId="33" borderId="12" xfId="0" applyFont="1" applyFill="1" applyBorder="1" applyAlignment="1">
      <alignment horizontal="center" vertical="center" wrapText="1"/>
    </xf>
    <xf numFmtId="0" fontId="41" fillId="33" borderId="22" xfId="0" applyFont="1" applyFill="1" applyBorder="1" applyAlignment="1">
      <alignment horizontal="center" vertical="center" wrapText="1"/>
    </xf>
    <xf numFmtId="0" fontId="41" fillId="33" borderId="0" xfId="0" applyFont="1" applyFill="1" applyAlignment="1">
      <alignment horizontal="center" vertical="center" wrapText="1"/>
    </xf>
    <xf numFmtId="0" fontId="41" fillId="33" borderId="16" xfId="0" applyFont="1" applyFill="1" applyBorder="1" applyAlignment="1">
      <alignment horizontal="center" vertical="center" wrapText="1"/>
    </xf>
    <xf numFmtId="0" fontId="41" fillId="33" borderId="20" xfId="0" applyFont="1" applyFill="1" applyBorder="1" applyAlignment="1">
      <alignment horizontal="center" vertical="center" wrapText="1"/>
    </xf>
    <xf numFmtId="0" fontId="41" fillId="33" borderId="21" xfId="0" applyFont="1" applyFill="1" applyBorder="1" applyAlignment="1">
      <alignment horizontal="center" vertical="center" wrapText="1"/>
    </xf>
    <xf numFmtId="0" fontId="41" fillId="33" borderId="13" xfId="0" applyFont="1" applyFill="1" applyBorder="1" applyAlignment="1">
      <alignment horizontal="center" vertical="center" wrapText="1"/>
    </xf>
    <xf numFmtId="0" fontId="46" fillId="33" borderId="18" xfId="0" applyFont="1" applyFill="1" applyBorder="1" applyAlignment="1">
      <alignment horizontal="center" vertical="center" wrapText="1"/>
    </xf>
    <xf numFmtId="0" fontId="46" fillId="33" borderId="21" xfId="0" applyFont="1" applyFill="1" applyBorder="1" applyAlignment="1">
      <alignment horizontal="center" vertical="center" wrapText="1"/>
    </xf>
    <xf numFmtId="0" fontId="44" fillId="33" borderId="10" xfId="0" applyFont="1" applyFill="1" applyBorder="1" applyAlignment="1">
      <alignment horizontal="center" vertical="center" wrapText="1"/>
    </xf>
    <xf numFmtId="0" fontId="44" fillId="33" borderId="15" xfId="0" applyFont="1" applyFill="1" applyBorder="1" applyAlignment="1">
      <alignment horizontal="center" vertical="center" wrapText="1"/>
    </xf>
    <xf numFmtId="0" fontId="44" fillId="33" borderId="11" xfId="0" applyFont="1" applyFill="1" applyBorder="1" applyAlignment="1">
      <alignment horizontal="center" vertical="center" wrapText="1"/>
    </xf>
    <xf numFmtId="0" fontId="43" fillId="33" borderId="20" xfId="0" applyFont="1" applyFill="1" applyBorder="1" applyAlignment="1">
      <alignment horizontal="center" vertical="center" wrapText="1"/>
    </xf>
    <xf numFmtId="0" fontId="43" fillId="33" borderId="13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 vertical="center" wrapText="1" indent="1"/>
    </xf>
    <xf numFmtId="0" fontId="42" fillId="0" borderId="0" xfId="0" applyFont="1">
      <alignment vertical="center"/>
    </xf>
    <xf numFmtId="0" fontId="27" fillId="0" borderId="1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7" fillId="0" borderId="19" xfId="0" applyFont="1" applyBorder="1" applyProtection="1">
      <alignment vertical="center"/>
      <protection hidden="1"/>
    </xf>
    <xf numFmtId="0" fontId="27" fillId="0" borderId="20" xfId="0" applyFont="1" applyBorder="1" applyProtection="1">
      <alignment vertical="center"/>
      <protection hidden="1"/>
    </xf>
    <xf numFmtId="0" fontId="27" fillId="0" borderId="19" xfId="0" applyFont="1" applyBorder="1" applyAlignment="1" applyProtection="1">
      <alignment vertical="center" wrapText="1"/>
      <protection hidden="1"/>
    </xf>
    <xf numFmtId="0" fontId="27" fillId="0" borderId="22" xfId="0" applyFont="1" applyBorder="1" applyProtection="1">
      <alignment vertical="center"/>
      <protection hidden="1"/>
    </xf>
    <xf numFmtId="0" fontId="27" fillId="0" borderId="19" xfId="0" applyFont="1" applyBorder="1" applyAlignment="1" applyProtection="1">
      <alignment horizontal="left" vertical="center" wrapText="1"/>
      <protection hidden="1"/>
    </xf>
    <xf numFmtId="0" fontId="27" fillId="0" borderId="22" xfId="0" applyFont="1" applyBorder="1" applyAlignment="1" applyProtection="1">
      <alignment horizontal="left" vertical="center"/>
      <protection hidden="1"/>
    </xf>
    <xf numFmtId="0" fontId="27" fillId="0" borderId="20" xfId="0" applyFont="1" applyBorder="1" applyAlignment="1" applyProtection="1">
      <alignment horizontal="left" vertical="center"/>
      <protection hidden="1"/>
    </xf>
    <xf numFmtId="0" fontId="27" fillId="0" borderId="22" xfId="0" applyFont="1" applyBorder="1" applyAlignment="1" applyProtection="1">
      <alignment vertical="center" wrapText="1"/>
      <protection hidden="1"/>
    </xf>
    <xf numFmtId="0" fontId="27" fillId="0" borderId="20" xfId="0" applyFont="1" applyBorder="1" applyAlignment="1" applyProtection="1">
      <alignment vertical="center" wrapText="1"/>
      <protection hidden="1"/>
    </xf>
    <xf numFmtId="0" fontId="27" fillId="0" borderId="29" xfId="0" applyFont="1" applyBorder="1" applyProtection="1">
      <alignment vertical="center"/>
      <protection hidden="1"/>
    </xf>
    <xf numFmtId="0" fontId="27" fillId="0" borderId="32" xfId="0" applyFont="1" applyBorder="1" applyProtection="1">
      <alignment vertical="center"/>
      <protection hidden="1"/>
    </xf>
    <xf numFmtId="0" fontId="26" fillId="36" borderId="21" xfId="0" applyFont="1" applyFill="1" applyBorder="1" applyAlignment="1" applyProtection="1">
      <alignment horizontal="center" vertical="center"/>
      <protection hidden="1"/>
    </xf>
    <xf numFmtId="0" fontId="26" fillId="37" borderId="21" xfId="0" applyFont="1" applyFill="1" applyBorder="1" applyAlignment="1" applyProtection="1">
      <alignment horizontal="center" vertical="center"/>
      <protection hidden="1"/>
    </xf>
    <xf numFmtId="0" fontId="27" fillId="0" borderId="35" xfId="0" applyFont="1" applyBorder="1" applyProtection="1">
      <alignment vertical="center"/>
      <protection hidden="1"/>
    </xf>
    <xf numFmtId="0" fontId="51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51" fillId="0" borderId="0" xfId="0" applyFont="1" applyAlignment="1">
      <alignment horizontal="center" vertical="center"/>
    </xf>
    <xf numFmtId="0" fontId="53" fillId="40" borderId="0" xfId="0" applyFont="1" applyFill="1" applyAlignment="1">
      <alignment horizontal="center" vertical="center"/>
    </xf>
    <xf numFmtId="0" fontId="38" fillId="41" borderId="31" xfId="0" applyFont="1" applyFill="1" applyBorder="1" applyAlignment="1">
      <alignment horizontal="center" vertical="center"/>
    </xf>
    <xf numFmtId="0" fontId="38" fillId="34" borderId="31" xfId="0" applyFont="1" applyFill="1" applyBorder="1" applyAlignment="1">
      <alignment horizontal="center" vertical="center"/>
    </xf>
    <xf numFmtId="0" fontId="18" fillId="34" borderId="31" xfId="44" applyFill="1" applyBorder="1" applyAlignment="1">
      <alignment horizontal="center" vertical="center"/>
    </xf>
    <xf numFmtId="0" fontId="18" fillId="40" borderId="0" xfId="44" applyFill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0" fontId="18" fillId="0" borderId="0" xfId="44" applyAlignment="1">
      <alignment vertical="center"/>
    </xf>
    <xf numFmtId="0" fontId="52" fillId="0" borderId="0" xfId="0" applyFont="1" applyAlignment="1">
      <alignment horizontal="right" vertical="center"/>
    </xf>
  </cellXfs>
  <cellStyles count="46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パーセント" xfId="2" builtinId="5"/>
    <cellStyle name="ハイパーリンク" xfId="44" builtinId="8" customBuiltin="1"/>
    <cellStyle name="メモ" xfId="17" builtinId="10" customBuiltin="1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9" builtinId="25" customBuiltin="1"/>
    <cellStyle name="出力" xfId="12" builtinId="21" customBuiltin="1"/>
    <cellStyle name="説明文" xfId="18" builtinId="53" customBuiltin="1"/>
    <cellStyle name="入力" xfId="11" builtinId="20" customBuiltin="1"/>
    <cellStyle name="標準" xfId="0" builtinId="0"/>
    <cellStyle name="表示済みのハイパーリンク" xfId="45" builtinId="9" customBuiltin="1"/>
    <cellStyle name="良い" xfId="8" builtinId="26" customBuiltin="1"/>
  </cellStyles>
  <dxfs count="63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 patternType="solid"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 patternType="solid"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 patternType="solid"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 patternType="solid"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 patternType="solid"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Radio" firstButton="1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firstButton="1" lockText="1" noThreeD="1"/>
</file>

<file path=xl/ctrlProps/ctrlProp116.xml><?xml version="1.0" encoding="utf-8"?>
<formControlPr xmlns="http://schemas.microsoft.com/office/spreadsheetml/2009/9/main" objectType="Radio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Radio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Radio" firstButton="1" lockText="1" noThreeD="1"/>
</file>

<file path=xl/ctrlProps/ctrlProp128.xml><?xml version="1.0" encoding="utf-8"?>
<formControlPr xmlns="http://schemas.microsoft.com/office/spreadsheetml/2009/9/main" objectType="Radio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30.xml><?xml version="1.0" encoding="utf-8"?>
<formControlPr xmlns="http://schemas.microsoft.com/office/spreadsheetml/2009/9/main" objectType="Radio" lockText="1" noThreeD="1"/>
</file>

<file path=xl/ctrlProps/ctrlProp131.xml><?xml version="1.0" encoding="utf-8"?>
<formControlPr xmlns="http://schemas.microsoft.com/office/spreadsheetml/2009/9/main" objectType="Radio" lockText="1" noThreeD="1"/>
</file>

<file path=xl/ctrlProps/ctrlProp132.xml><?xml version="1.0" encoding="utf-8"?>
<formControlPr xmlns="http://schemas.microsoft.com/office/spreadsheetml/2009/9/main" objectType="Radio" lockText="1" noThreeD="1"/>
</file>

<file path=xl/ctrlProps/ctrlProp133.xml><?xml version="1.0" encoding="utf-8"?>
<formControlPr xmlns="http://schemas.microsoft.com/office/spreadsheetml/2009/9/main" objectType="Radio" lockText="1" noThreeD="1"/>
</file>

<file path=xl/ctrlProps/ctrlProp134.xml><?xml version="1.0" encoding="utf-8"?>
<formControlPr xmlns="http://schemas.microsoft.com/office/spreadsheetml/2009/9/main" objectType="Radio" lockText="1" noThreeD="1"/>
</file>

<file path=xl/ctrlProps/ctrlProp135.xml><?xml version="1.0" encoding="utf-8"?>
<formControlPr xmlns="http://schemas.microsoft.com/office/spreadsheetml/2009/9/main" objectType="Radio" lockText="1" noThreeD="1"/>
</file>

<file path=xl/ctrlProps/ctrlProp136.xml><?xml version="1.0" encoding="utf-8"?>
<formControlPr xmlns="http://schemas.microsoft.com/office/spreadsheetml/2009/9/main" objectType="Radio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40.xml><?xml version="1.0" encoding="utf-8"?>
<formControlPr xmlns="http://schemas.microsoft.com/office/spreadsheetml/2009/9/main" objectType="GBox" noThreeD="1"/>
</file>

<file path=xl/ctrlProps/ctrlProp141.xml><?xml version="1.0" encoding="utf-8"?>
<formControlPr xmlns="http://schemas.microsoft.com/office/spreadsheetml/2009/9/main" objectType="GBox" noThreeD="1"/>
</file>

<file path=xl/ctrlProps/ctrlProp142.xml><?xml version="1.0" encoding="utf-8"?>
<formControlPr xmlns="http://schemas.microsoft.com/office/spreadsheetml/2009/9/main" objectType="GBox" noThreeD="1"/>
</file>

<file path=xl/ctrlProps/ctrlProp143.xml><?xml version="1.0" encoding="utf-8"?>
<formControlPr xmlns="http://schemas.microsoft.com/office/spreadsheetml/2009/9/main" objectType="Radio" firstButton="1" lockText="1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Radio" lockText="1" noThreeD="1"/>
</file>

<file path=xl/ctrlProps/ctrlProp146.xml><?xml version="1.0" encoding="utf-8"?>
<formControlPr xmlns="http://schemas.microsoft.com/office/spreadsheetml/2009/9/main" objectType="Radio" lockText="1" noThreeD="1"/>
</file>

<file path=xl/ctrlProps/ctrlProp147.xml><?xml version="1.0" encoding="utf-8"?>
<formControlPr xmlns="http://schemas.microsoft.com/office/spreadsheetml/2009/9/main" objectType="Radio" lockText="1" noThreeD="1"/>
</file>

<file path=xl/ctrlProps/ctrlProp148.xml><?xml version="1.0" encoding="utf-8"?>
<formControlPr xmlns="http://schemas.microsoft.com/office/spreadsheetml/2009/9/main" objectType="Radio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50.xml><?xml version="1.0" encoding="utf-8"?>
<formControlPr xmlns="http://schemas.microsoft.com/office/spreadsheetml/2009/9/main" objectType="Radio" lockText="1" noThreeD="1"/>
</file>

<file path=xl/ctrlProps/ctrlProp151.xml><?xml version="1.0" encoding="utf-8"?>
<formControlPr xmlns="http://schemas.microsoft.com/office/spreadsheetml/2009/9/main" objectType="Radio" lockText="1" noThreeD="1"/>
</file>

<file path=xl/ctrlProps/ctrlProp152.xml><?xml version="1.0" encoding="utf-8"?>
<formControlPr xmlns="http://schemas.microsoft.com/office/spreadsheetml/2009/9/main" objectType="Radio" lockText="1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Radio" lockText="1" noThreeD="1"/>
</file>

<file path=xl/ctrlProps/ctrlProp155.xml><?xml version="1.0" encoding="utf-8"?>
<formControlPr xmlns="http://schemas.microsoft.com/office/spreadsheetml/2009/9/main" objectType="Radio" firstButton="1" lockText="1" noThreeD="1"/>
</file>

<file path=xl/ctrlProps/ctrlProp156.xml><?xml version="1.0" encoding="utf-8"?>
<formControlPr xmlns="http://schemas.microsoft.com/office/spreadsheetml/2009/9/main" objectType="Radio" lockText="1" noThreeD="1"/>
</file>

<file path=xl/ctrlProps/ctrlProp157.xml><?xml version="1.0" encoding="utf-8"?>
<formControlPr xmlns="http://schemas.microsoft.com/office/spreadsheetml/2009/9/main" objectType="Radio" lockText="1" noThreeD="1"/>
</file>

<file path=xl/ctrlProps/ctrlProp158.xml><?xml version="1.0" encoding="utf-8"?>
<formControlPr xmlns="http://schemas.microsoft.com/office/spreadsheetml/2009/9/main" objectType="Radio" lockText="1" noThreeD="1"/>
</file>

<file path=xl/ctrlProps/ctrlProp159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60.xml><?xml version="1.0" encoding="utf-8"?>
<formControlPr xmlns="http://schemas.microsoft.com/office/spreadsheetml/2009/9/main" objectType="Radio" firstButton="1" lockText="1" noThreeD="1"/>
</file>

<file path=xl/ctrlProps/ctrlProp161.xml><?xml version="1.0" encoding="utf-8"?>
<formControlPr xmlns="http://schemas.microsoft.com/office/spreadsheetml/2009/9/main" objectType="Radio" lockText="1" noThreeD="1"/>
</file>

<file path=xl/ctrlProps/ctrlProp162.xml><?xml version="1.0" encoding="utf-8"?>
<formControlPr xmlns="http://schemas.microsoft.com/office/spreadsheetml/2009/9/main" objectType="Radio" lockText="1" noThreeD="1"/>
</file>

<file path=xl/ctrlProps/ctrlProp163.xml><?xml version="1.0" encoding="utf-8"?>
<formControlPr xmlns="http://schemas.microsoft.com/office/spreadsheetml/2009/9/main" objectType="Radio" lockText="1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Radio" lockText="1" noThreeD="1"/>
</file>

<file path=xl/ctrlProps/ctrlProp166.xml><?xml version="1.0" encoding="utf-8"?>
<formControlPr xmlns="http://schemas.microsoft.com/office/spreadsheetml/2009/9/main" objectType="Radio" lockText="1" noThreeD="1"/>
</file>

<file path=xl/ctrlProps/ctrlProp167.xml><?xml version="1.0" encoding="utf-8"?>
<formControlPr xmlns="http://schemas.microsoft.com/office/spreadsheetml/2009/9/main" objectType="Radio" lockText="1" noThreeD="1"/>
</file>

<file path=xl/ctrlProps/ctrlProp168.xml><?xml version="1.0" encoding="utf-8"?>
<formControlPr xmlns="http://schemas.microsoft.com/office/spreadsheetml/2009/9/main" objectType="Radio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Radio" firstButton="1" lockText="1" noThreeD="1"/>
</file>

<file path=xl/ctrlProps/ctrlProp173.xml><?xml version="1.0" encoding="utf-8"?>
<formControlPr xmlns="http://schemas.microsoft.com/office/spreadsheetml/2009/9/main" objectType="Radio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Radio" lockText="1" noThreeD="1"/>
</file>

<file path=xl/ctrlProps/ctrlProp176.xml><?xml version="1.0" encoding="utf-8"?>
<formControlPr xmlns="http://schemas.microsoft.com/office/spreadsheetml/2009/9/main" objectType="Radio" lockText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78.xml><?xml version="1.0" encoding="utf-8"?>
<formControlPr xmlns="http://schemas.microsoft.com/office/spreadsheetml/2009/9/main" objectType="Radio" lockText="1" noThreeD="1"/>
</file>

<file path=xl/ctrlProps/ctrlProp179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80.xml><?xml version="1.0" encoding="utf-8"?>
<formControlPr xmlns="http://schemas.microsoft.com/office/spreadsheetml/2009/9/main" objectType="Radio" lockText="1" noThreeD="1"/>
</file>

<file path=xl/ctrlProps/ctrlProp181.xml><?xml version="1.0" encoding="utf-8"?>
<formControlPr xmlns="http://schemas.microsoft.com/office/spreadsheetml/2009/9/main" objectType="Radio" lockText="1" noThreeD="1"/>
</file>

<file path=xl/ctrlProps/ctrlProp182.xml><?xml version="1.0" encoding="utf-8"?>
<formControlPr xmlns="http://schemas.microsoft.com/office/spreadsheetml/2009/9/main" objectType="Radio" lockText="1" noThreeD="1"/>
</file>

<file path=xl/ctrlProps/ctrlProp183.xml><?xml version="1.0" encoding="utf-8"?>
<formControlPr xmlns="http://schemas.microsoft.com/office/spreadsheetml/2009/9/main" objectType="Radio" lockText="1" noThreeD="1"/>
</file>

<file path=xl/ctrlProps/ctrlProp184.xml><?xml version="1.0" encoding="utf-8"?>
<formControlPr xmlns="http://schemas.microsoft.com/office/spreadsheetml/2009/9/main" objectType="GBox" noThreeD="1"/>
</file>

<file path=xl/ctrlProps/ctrlProp185.xml><?xml version="1.0" encoding="utf-8"?>
<formControlPr xmlns="http://schemas.microsoft.com/office/spreadsheetml/2009/9/main" objectType="GBox" noThreeD="1"/>
</file>

<file path=xl/ctrlProps/ctrlProp186.xml><?xml version="1.0" encoding="utf-8"?>
<formControlPr xmlns="http://schemas.microsoft.com/office/spreadsheetml/2009/9/main" objectType="GBox" noThreeD="1"/>
</file>

<file path=xl/ctrlProps/ctrlProp187.xml><?xml version="1.0" encoding="utf-8"?>
<formControlPr xmlns="http://schemas.microsoft.com/office/spreadsheetml/2009/9/main" objectType="GBox" noThreeD="1"/>
</file>

<file path=xl/ctrlProps/ctrlProp188.xml><?xml version="1.0" encoding="utf-8"?>
<formControlPr xmlns="http://schemas.microsoft.com/office/spreadsheetml/2009/9/main" objectType="Radio" firstButton="1" lockText="1" noThreeD="1"/>
</file>

<file path=xl/ctrlProps/ctrlProp189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 noThreeD="1"/>
</file>

<file path=xl/ctrlProps/ctrlProp190.xml><?xml version="1.0" encoding="utf-8"?>
<formControlPr xmlns="http://schemas.microsoft.com/office/spreadsheetml/2009/9/main" objectType="Radio" lockText="1" noThreeD="1"/>
</file>

<file path=xl/ctrlProps/ctrlProp191.xml><?xml version="1.0" encoding="utf-8"?>
<formControlPr xmlns="http://schemas.microsoft.com/office/spreadsheetml/2009/9/main" objectType="Radio" lockText="1" noThreeD="1"/>
</file>

<file path=xl/ctrlProps/ctrlProp192.xml><?xml version="1.0" encoding="utf-8"?>
<formControlPr xmlns="http://schemas.microsoft.com/office/spreadsheetml/2009/9/main" objectType="Radio" lockText="1" noThreeD="1"/>
</file>

<file path=xl/ctrlProps/ctrlProp193.xml><?xml version="1.0" encoding="utf-8"?>
<formControlPr xmlns="http://schemas.microsoft.com/office/spreadsheetml/2009/9/main" objectType="Radio" lockText="1" noThreeD="1"/>
</file>

<file path=xl/ctrlProps/ctrlProp194.xml><?xml version="1.0" encoding="utf-8"?>
<formControlPr xmlns="http://schemas.microsoft.com/office/spreadsheetml/2009/9/main" objectType="Radio" lockText="1" noThreeD="1"/>
</file>

<file path=xl/ctrlProps/ctrlProp195.xml><?xml version="1.0" encoding="utf-8"?>
<formControlPr xmlns="http://schemas.microsoft.com/office/spreadsheetml/2009/9/main" objectType="Radio" lockText="1" noThreeD="1"/>
</file>

<file path=xl/ctrlProps/ctrlProp196.xml><?xml version="1.0" encoding="utf-8"?>
<formControlPr xmlns="http://schemas.microsoft.com/office/spreadsheetml/2009/9/main" objectType="Radio" lockText="1" noThreeD="1"/>
</file>

<file path=xl/ctrlProps/ctrlProp197.xml><?xml version="1.0" encoding="utf-8"?>
<formControlPr xmlns="http://schemas.microsoft.com/office/spreadsheetml/2009/9/main" objectType="Radio" lockText="1" noThreeD="1"/>
</file>

<file path=xl/ctrlProps/ctrlProp198.xml><?xml version="1.0" encoding="utf-8"?>
<formControlPr xmlns="http://schemas.microsoft.com/office/spreadsheetml/2009/9/main" objectType="Radio" lockText="1" noThreeD="1"/>
</file>

<file path=xl/ctrlProps/ctrlProp19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00.xml><?xml version="1.0" encoding="utf-8"?>
<formControlPr xmlns="http://schemas.microsoft.com/office/spreadsheetml/2009/9/main" objectType="Radio" firstButton="1" lockText="1" noThreeD="1"/>
</file>

<file path=xl/ctrlProps/ctrlProp201.xml><?xml version="1.0" encoding="utf-8"?>
<formControlPr xmlns="http://schemas.microsoft.com/office/spreadsheetml/2009/9/main" objectType="Radio" lockText="1" noThreeD="1"/>
</file>

<file path=xl/ctrlProps/ctrlProp202.xml><?xml version="1.0" encoding="utf-8"?>
<formControlPr xmlns="http://schemas.microsoft.com/office/spreadsheetml/2009/9/main" objectType="Radio" lockText="1" noThreeD="1"/>
</file>

<file path=xl/ctrlProps/ctrlProp203.xml><?xml version="1.0" encoding="utf-8"?>
<formControlPr xmlns="http://schemas.microsoft.com/office/spreadsheetml/2009/9/main" objectType="Radio" lockText="1" noThreeD="1"/>
</file>

<file path=xl/ctrlProps/ctrlProp204.xml><?xml version="1.0" encoding="utf-8"?>
<formControlPr xmlns="http://schemas.microsoft.com/office/spreadsheetml/2009/9/main" objectType="Radio" lockText="1" noThreeD="1"/>
</file>

<file path=xl/ctrlProps/ctrlProp205.xml><?xml version="1.0" encoding="utf-8"?>
<formControlPr xmlns="http://schemas.microsoft.com/office/spreadsheetml/2009/9/main" objectType="Radio" firstButton="1" lockText="1" noThreeD="1"/>
</file>

<file path=xl/ctrlProps/ctrlProp206.xml><?xml version="1.0" encoding="utf-8"?>
<formControlPr xmlns="http://schemas.microsoft.com/office/spreadsheetml/2009/9/main" objectType="Radio" lockText="1" noThreeD="1"/>
</file>

<file path=xl/ctrlProps/ctrlProp207.xml><?xml version="1.0" encoding="utf-8"?>
<formControlPr xmlns="http://schemas.microsoft.com/office/spreadsheetml/2009/9/main" objectType="Radio" lockText="1" noThreeD="1"/>
</file>

<file path=xl/ctrlProps/ctrlProp208.xml><?xml version="1.0" encoding="utf-8"?>
<formControlPr xmlns="http://schemas.microsoft.com/office/spreadsheetml/2009/9/main" objectType="Radio" lockText="1" noThreeD="1"/>
</file>

<file path=xl/ctrlProps/ctrlProp209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10.xml><?xml version="1.0" encoding="utf-8"?>
<formControlPr xmlns="http://schemas.microsoft.com/office/spreadsheetml/2009/9/main" objectType="Radio" lockText="1" noThreeD="1"/>
</file>

<file path=xl/ctrlProps/ctrlProp211.xml><?xml version="1.0" encoding="utf-8"?>
<formControlPr xmlns="http://schemas.microsoft.com/office/spreadsheetml/2009/9/main" objectType="Radio" lockText="1" noThreeD="1"/>
</file>

<file path=xl/ctrlProps/ctrlProp212.xml><?xml version="1.0" encoding="utf-8"?>
<formControlPr xmlns="http://schemas.microsoft.com/office/spreadsheetml/2009/9/main" objectType="Radio" lockText="1" noThreeD="1"/>
</file>

<file path=xl/ctrlProps/ctrlProp213.xml><?xml version="1.0" encoding="utf-8"?>
<formControlPr xmlns="http://schemas.microsoft.com/office/spreadsheetml/2009/9/main" objectType="Radio" lockText="1" noThreeD="1"/>
</file>

<file path=xl/ctrlProps/ctrlProp214.xml><?xml version="1.0" encoding="utf-8"?>
<formControlPr xmlns="http://schemas.microsoft.com/office/spreadsheetml/2009/9/main" objectType="Radio" lockText="1" noThreeD="1"/>
</file>

<file path=xl/ctrlProps/ctrlProp215.xml><?xml version="1.0" encoding="utf-8"?>
<formControlPr xmlns="http://schemas.microsoft.com/office/spreadsheetml/2009/9/main" objectType="Radio" lockText="1" noThreeD="1"/>
</file>

<file path=xl/ctrlProps/ctrlProp216.xml><?xml version="1.0" encoding="utf-8"?>
<formControlPr xmlns="http://schemas.microsoft.com/office/spreadsheetml/2009/9/main" objectType="Radio" lockText="1" noThreeD="1"/>
</file>

<file path=xl/ctrlProps/ctrlProp217.xml><?xml version="1.0" encoding="utf-8"?>
<formControlPr xmlns="http://schemas.microsoft.com/office/spreadsheetml/2009/9/main" objectType="Radio" firstButton="1" lockText="1" noThreeD="1"/>
</file>

<file path=xl/ctrlProps/ctrlProp218.xml><?xml version="1.0" encoding="utf-8"?>
<formControlPr xmlns="http://schemas.microsoft.com/office/spreadsheetml/2009/9/main" objectType="Radio" lockText="1" noThreeD="1"/>
</file>

<file path=xl/ctrlProps/ctrlProp219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20.xml><?xml version="1.0" encoding="utf-8"?>
<formControlPr xmlns="http://schemas.microsoft.com/office/spreadsheetml/2009/9/main" objectType="Radio" lockText="1" noThreeD="1"/>
</file>

<file path=xl/ctrlProps/ctrlProp221.xml><?xml version="1.0" encoding="utf-8"?>
<formControlPr xmlns="http://schemas.microsoft.com/office/spreadsheetml/2009/9/main" objectType="Radio" lockText="1" noThreeD="1"/>
</file>

<file path=xl/ctrlProps/ctrlProp222.xml><?xml version="1.0" encoding="utf-8"?>
<formControlPr xmlns="http://schemas.microsoft.com/office/spreadsheetml/2009/9/main" objectType="Radio" lockText="1" noThreeD="1"/>
</file>

<file path=xl/ctrlProps/ctrlProp223.xml><?xml version="1.0" encoding="utf-8"?>
<formControlPr xmlns="http://schemas.microsoft.com/office/spreadsheetml/2009/9/main" objectType="Radio" lockText="1" noThreeD="1"/>
</file>

<file path=xl/ctrlProps/ctrlProp224.xml><?xml version="1.0" encoding="utf-8"?>
<formControlPr xmlns="http://schemas.microsoft.com/office/spreadsheetml/2009/9/main" objectType="Radio" lockText="1" noThreeD="1"/>
</file>

<file path=xl/ctrlProps/ctrlProp225.xml><?xml version="1.0" encoding="utf-8"?>
<formControlPr xmlns="http://schemas.microsoft.com/office/spreadsheetml/2009/9/main" objectType="Radio" lockText="1" noThreeD="1"/>
</file>

<file path=xl/ctrlProps/ctrlProp226.xml><?xml version="1.0" encoding="utf-8"?>
<formControlPr xmlns="http://schemas.microsoft.com/office/spreadsheetml/2009/9/main" objectType="Radio" lockText="1" noThreeD="1"/>
</file>

<file path=xl/ctrlProps/ctrlProp227.xml><?xml version="1.0" encoding="utf-8"?>
<formControlPr xmlns="http://schemas.microsoft.com/office/spreadsheetml/2009/9/main" objectType="Radio" lockText="1" noThreeD="1"/>
</file>

<file path=xl/ctrlProps/ctrlProp228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firstButton="1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firstButton="1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Radio" firstButton="1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Radio" firstButton="1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466725</xdr:rowOff>
        </xdr:from>
        <xdr:to>
          <xdr:col>7</xdr:col>
          <xdr:colOff>266700</xdr:colOff>
          <xdr:row>27</xdr:row>
          <xdr:rowOff>114300</xdr:rowOff>
        </xdr:to>
        <xdr:sp macro="" textlink="">
          <xdr:nvSpPr>
            <xdr:cNvPr id="2122" name="Group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504825</xdr:rowOff>
        </xdr:from>
        <xdr:to>
          <xdr:col>8</xdr:col>
          <xdr:colOff>1981200</xdr:colOff>
          <xdr:row>26</xdr:row>
          <xdr:rowOff>142875</xdr:rowOff>
        </xdr:to>
        <xdr:sp macro="" textlink="">
          <xdr:nvSpPr>
            <xdr:cNvPr id="2123" name="Group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14</xdr:row>
          <xdr:rowOff>571500</xdr:rowOff>
        </xdr:from>
        <xdr:to>
          <xdr:col>6</xdr:col>
          <xdr:colOff>809625</xdr:colOff>
          <xdr:row>15</xdr:row>
          <xdr:rowOff>228600</xdr:rowOff>
        </xdr:to>
        <xdr:sp macro="" textlink="">
          <xdr:nvSpPr>
            <xdr:cNvPr id="2127" name="Option Button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238125</xdr:rowOff>
        </xdr:from>
        <xdr:to>
          <xdr:col>7</xdr:col>
          <xdr:colOff>219075</xdr:colOff>
          <xdr:row>16</xdr:row>
          <xdr:rowOff>228600</xdr:rowOff>
        </xdr:to>
        <xdr:sp macro="" textlink="">
          <xdr:nvSpPr>
            <xdr:cNvPr id="2129" name="Option Button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１０割（標準的な運賃と同額）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238125</xdr:rowOff>
        </xdr:from>
        <xdr:to>
          <xdr:col>6</xdr:col>
          <xdr:colOff>809625</xdr:colOff>
          <xdr:row>17</xdr:row>
          <xdr:rowOff>228600</xdr:rowOff>
        </xdr:to>
        <xdr:sp macro="" textlink="">
          <xdr:nvSpPr>
            <xdr:cNvPr id="2130" name="Option Button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17</xdr:row>
          <xdr:rowOff>238125</xdr:rowOff>
        </xdr:from>
        <xdr:to>
          <xdr:col>6</xdr:col>
          <xdr:colOff>809625</xdr:colOff>
          <xdr:row>18</xdr:row>
          <xdr:rowOff>228600</xdr:rowOff>
        </xdr:to>
        <xdr:sp macro="" textlink="">
          <xdr:nvSpPr>
            <xdr:cNvPr id="2131" name="Option Button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238125</xdr:rowOff>
        </xdr:from>
        <xdr:to>
          <xdr:col>6</xdr:col>
          <xdr:colOff>809625</xdr:colOff>
          <xdr:row>19</xdr:row>
          <xdr:rowOff>228600</xdr:rowOff>
        </xdr:to>
        <xdr:sp macro="" textlink="">
          <xdr:nvSpPr>
            <xdr:cNvPr id="2132" name="Option Button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19</xdr:row>
          <xdr:rowOff>238125</xdr:rowOff>
        </xdr:from>
        <xdr:to>
          <xdr:col>6</xdr:col>
          <xdr:colOff>809625</xdr:colOff>
          <xdr:row>20</xdr:row>
          <xdr:rowOff>228600</xdr:rowOff>
        </xdr:to>
        <xdr:sp macro="" textlink="">
          <xdr:nvSpPr>
            <xdr:cNvPr id="2133" name="Option Button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238125</xdr:rowOff>
        </xdr:from>
        <xdr:to>
          <xdr:col>6</xdr:col>
          <xdr:colOff>809625</xdr:colOff>
          <xdr:row>21</xdr:row>
          <xdr:rowOff>228600</xdr:rowOff>
        </xdr:to>
        <xdr:sp macro="" textlink="">
          <xdr:nvSpPr>
            <xdr:cNvPr id="2134" name="Option Button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238125</xdr:rowOff>
        </xdr:from>
        <xdr:to>
          <xdr:col>6</xdr:col>
          <xdr:colOff>809625</xdr:colOff>
          <xdr:row>22</xdr:row>
          <xdr:rowOff>228600</xdr:rowOff>
        </xdr:to>
        <xdr:sp macro="" textlink="">
          <xdr:nvSpPr>
            <xdr:cNvPr id="2135" name="Option Button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238125</xdr:rowOff>
        </xdr:from>
        <xdr:to>
          <xdr:col>6</xdr:col>
          <xdr:colOff>809625</xdr:colOff>
          <xdr:row>23</xdr:row>
          <xdr:rowOff>228600</xdr:rowOff>
        </xdr:to>
        <xdr:sp macro="" textlink="">
          <xdr:nvSpPr>
            <xdr:cNvPr id="2136" name="Option Button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238125</xdr:rowOff>
        </xdr:from>
        <xdr:to>
          <xdr:col>6</xdr:col>
          <xdr:colOff>809625</xdr:colOff>
          <xdr:row>24</xdr:row>
          <xdr:rowOff>228600</xdr:rowOff>
        </xdr:to>
        <xdr:sp macro="" textlink="">
          <xdr:nvSpPr>
            <xdr:cNvPr id="2137" name="Option Button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238125</xdr:rowOff>
        </xdr:from>
        <xdr:to>
          <xdr:col>6</xdr:col>
          <xdr:colOff>809625</xdr:colOff>
          <xdr:row>25</xdr:row>
          <xdr:rowOff>228600</xdr:rowOff>
        </xdr:to>
        <xdr:sp macro="" textlink="">
          <xdr:nvSpPr>
            <xdr:cNvPr id="2138" name="Option Button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133350</xdr:rowOff>
        </xdr:from>
        <xdr:to>
          <xdr:col>8</xdr:col>
          <xdr:colOff>1581150</xdr:colOff>
          <xdr:row>18</xdr:row>
          <xdr:rowOff>209550</xdr:rowOff>
        </xdr:to>
        <xdr:sp macro="" textlink="">
          <xdr:nvSpPr>
            <xdr:cNvPr id="2141" name="Option Button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標準的な運賃（自社独自）の原価計算を考慮した運賃を提示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104775</xdr:rowOff>
        </xdr:from>
        <xdr:to>
          <xdr:col>8</xdr:col>
          <xdr:colOff>1619250</xdr:colOff>
          <xdr:row>21</xdr:row>
          <xdr:rowOff>19050</xdr:rowOff>
        </xdr:to>
        <xdr:sp macro="" textlink="">
          <xdr:nvSpPr>
            <xdr:cNvPr id="2142" name="Option Button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自社独自の原価計算を考慮した運賃を提示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114300</xdr:rowOff>
        </xdr:from>
        <xdr:to>
          <xdr:col>8</xdr:col>
          <xdr:colOff>1657350</xdr:colOff>
          <xdr:row>22</xdr:row>
          <xdr:rowOff>171450</xdr:rowOff>
        </xdr:to>
        <xdr:sp macro="" textlink="">
          <xdr:nvSpPr>
            <xdr:cNvPr id="2143" name="Option Button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上記以外の、一定の割合　又は　運賃額を提示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95250</xdr:rowOff>
        </xdr:from>
        <xdr:to>
          <xdr:col>8</xdr:col>
          <xdr:colOff>1514475</xdr:colOff>
          <xdr:row>24</xdr:row>
          <xdr:rowOff>190500</xdr:rowOff>
        </xdr:to>
        <xdr:sp macro="" textlink="">
          <xdr:nvSpPr>
            <xdr:cNvPr id="2144" name="Option Button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新たな運賃は提示していない（右欄の割合回答不要）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238125</xdr:rowOff>
        </xdr:from>
        <xdr:to>
          <xdr:col>7</xdr:col>
          <xdr:colOff>38100</xdr:colOff>
          <xdr:row>26</xdr:row>
          <xdr:rowOff>228600</xdr:rowOff>
        </xdr:to>
        <xdr:sp macro="" textlink="">
          <xdr:nvSpPr>
            <xdr:cNvPr id="2155" name="Option Button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金額を回答（下欄に記入）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504825</xdr:rowOff>
        </xdr:from>
        <xdr:to>
          <xdr:col>10</xdr:col>
          <xdr:colOff>209550</xdr:colOff>
          <xdr:row>27</xdr:row>
          <xdr:rowOff>28575</xdr:rowOff>
        </xdr:to>
        <xdr:sp macro="" textlink="">
          <xdr:nvSpPr>
            <xdr:cNvPr id="2599" name="Group Box 551" hidden="1">
              <a:extLst>
                <a:ext uri="{63B3BB69-23CF-44E3-9099-C40C66FF867C}">
                  <a14:compatExt spid="_x0000_s2599"/>
                </a:ext>
                <a:ext uri="{FF2B5EF4-FFF2-40B4-BE49-F238E27FC236}">
                  <a16:creationId xmlns:a16="http://schemas.microsoft.com/office/drawing/2014/main" id="{00000000-0008-0000-0000-00002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14</xdr:row>
          <xdr:rowOff>495300</xdr:rowOff>
        </xdr:from>
        <xdr:to>
          <xdr:col>12</xdr:col>
          <xdr:colOff>171450</xdr:colOff>
          <xdr:row>27</xdr:row>
          <xdr:rowOff>28575</xdr:rowOff>
        </xdr:to>
        <xdr:sp macro="" textlink="">
          <xdr:nvSpPr>
            <xdr:cNvPr id="2600" name="Group Box 552" hidden="1">
              <a:extLst>
                <a:ext uri="{63B3BB69-23CF-44E3-9099-C40C66FF867C}">
                  <a14:compatExt spid="_x0000_s2600"/>
                </a:ext>
                <a:ext uri="{FF2B5EF4-FFF2-40B4-BE49-F238E27FC236}">
                  <a16:creationId xmlns:a16="http://schemas.microsoft.com/office/drawing/2014/main" id="{00000000-0008-0000-0000-00002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0</xdr:rowOff>
        </xdr:from>
        <xdr:to>
          <xdr:col>9</xdr:col>
          <xdr:colOff>866775</xdr:colOff>
          <xdr:row>15</xdr:row>
          <xdr:rowOff>238125</xdr:rowOff>
        </xdr:to>
        <xdr:sp macro="" textlink="">
          <xdr:nvSpPr>
            <xdr:cNvPr id="2626" name="Option Button 578" hidden="1">
              <a:extLst>
                <a:ext uri="{63B3BB69-23CF-44E3-9099-C40C66FF867C}">
                  <a14:compatExt spid="_x0000_s2626"/>
                </a:ext>
                <a:ext uri="{FF2B5EF4-FFF2-40B4-BE49-F238E27FC236}">
                  <a16:creationId xmlns:a16="http://schemas.microsoft.com/office/drawing/2014/main" id="{00000000-0008-0000-0000-00004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0</xdr:rowOff>
        </xdr:from>
        <xdr:to>
          <xdr:col>9</xdr:col>
          <xdr:colOff>866775</xdr:colOff>
          <xdr:row>17</xdr:row>
          <xdr:rowOff>238125</xdr:rowOff>
        </xdr:to>
        <xdr:sp macro="" textlink="">
          <xdr:nvSpPr>
            <xdr:cNvPr id="2628" name="Option Button 580" hidden="1">
              <a:extLst>
                <a:ext uri="{63B3BB69-23CF-44E3-9099-C40C66FF867C}">
                  <a14:compatExt spid="_x0000_s2628"/>
                </a:ext>
                <a:ext uri="{FF2B5EF4-FFF2-40B4-BE49-F238E27FC236}">
                  <a16:creationId xmlns:a16="http://schemas.microsoft.com/office/drawing/2014/main" id="{00000000-0008-0000-0000-00004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9</xdr:col>
          <xdr:colOff>866775</xdr:colOff>
          <xdr:row>18</xdr:row>
          <xdr:rowOff>238125</xdr:rowOff>
        </xdr:to>
        <xdr:sp macro="" textlink="">
          <xdr:nvSpPr>
            <xdr:cNvPr id="2629" name="Option Button 581" hidden="1">
              <a:extLst>
                <a:ext uri="{63B3BB69-23CF-44E3-9099-C40C66FF867C}">
                  <a14:compatExt spid="_x0000_s2629"/>
                </a:ext>
                <a:ext uri="{FF2B5EF4-FFF2-40B4-BE49-F238E27FC236}">
                  <a16:creationId xmlns:a16="http://schemas.microsoft.com/office/drawing/2014/main" id="{00000000-0008-0000-0000-00004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0</xdr:rowOff>
        </xdr:from>
        <xdr:to>
          <xdr:col>9</xdr:col>
          <xdr:colOff>866775</xdr:colOff>
          <xdr:row>19</xdr:row>
          <xdr:rowOff>238125</xdr:rowOff>
        </xdr:to>
        <xdr:sp macro="" textlink="">
          <xdr:nvSpPr>
            <xdr:cNvPr id="2630" name="Option Button 582" hidden="1">
              <a:extLst>
                <a:ext uri="{63B3BB69-23CF-44E3-9099-C40C66FF867C}">
                  <a14:compatExt spid="_x0000_s2630"/>
                </a:ext>
                <a:ext uri="{FF2B5EF4-FFF2-40B4-BE49-F238E27FC236}">
                  <a16:creationId xmlns:a16="http://schemas.microsoft.com/office/drawing/2014/main" id="{00000000-0008-0000-0000-00004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0</xdr:rowOff>
        </xdr:from>
        <xdr:to>
          <xdr:col>9</xdr:col>
          <xdr:colOff>866775</xdr:colOff>
          <xdr:row>20</xdr:row>
          <xdr:rowOff>238125</xdr:rowOff>
        </xdr:to>
        <xdr:sp macro="" textlink="">
          <xdr:nvSpPr>
            <xdr:cNvPr id="2631" name="Option Button 583" hidden="1">
              <a:extLst>
                <a:ext uri="{63B3BB69-23CF-44E3-9099-C40C66FF867C}">
                  <a14:compatExt spid="_x0000_s2631"/>
                </a:ext>
                <a:ext uri="{FF2B5EF4-FFF2-40B4-BE49-F238E27FC236}">
                  <a16:creationId xmlns:a16="http://schemas.microsoft.com/office/drawing/2014/main" id="{00000000-0008-0000-0000-00004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0</xdr:rowOff>
        </xdr:from>
        <xdr:to>
          <xdr:col>9</xdr:col>
          <xdr:colOff>866775</xdr:colOff>
          <xdr:row>21</xdr:row>
          <xdr:rowOff>238125</xdr:rowOff>
        </xdr:to>
        <xdr:sp macro="" textlink="">
          <xdr:nvSpPr>
            <xdr:cNvPr id="2632" name="Option Button 584" hidden="1">
              <a:extLst>
                <a:ext uri="{63B3BB69-23CF-44E3-9099-C40C66FF867C}">
                  <a14:compatExt spid="_x0000_s2632"/>
                </a:ext>
                <a:ext uri="{FF2B5EF4-FFF2-40B4-BE49-F238E27FC236}">
                  <a16:creationId xmlns:a16="http://schemas.microsoft.com/office/drawing/2014/main" id="{00000000-0008-0000-0000-00004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0</xdr:rowOff>
        </xdr:from>
        <xdr:to>
          <xdr:col>9</xdr:col>
          <xdr:colOff>866775</xdr:colOff>
          <xdr:row>22</xdr:row>
          <xdr:rowOff>238125</xdr:rowOff>
        </xdr:to>
        <xdr:sp macro="" textlink="">
          <xdr:nvSpPr>
            <xdr:cNvPr id="2633" name="Option Button 585" hidden="1">
              <a:extLst>
                <a:ext uri="{63B3BB69-23CF-44E3-9099-C40C66FF867C}">
                  <a14:compatExt spid="_x0000_s2633"/>
                </a:ext>
                <a:ext uri="{FF2B5EF4-FFF2-40B4-BE49-F238E27FC236}">
                  <a16:creationId xmlns:a16="http://schemas.microsoft.com/office/drawing/2014/main" id="{00000000-0008-0000-0000-00004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0</xdr:rowOff>
        </xdr:from>
        <xdr:to>
          <xdr:col>9</xdr:col>
          <xdr:colOff>866775</xdr:colOff>
          <xdr:row>23</xdr:row>
          <xdr:rowOff>238125</xdr:rowOff>
        </xdr:to>
        <xdr:sp macro="" textlink="">
          <xdr:nvSpPr>
            <xdr:cNvPr id="2634" name="Option Button 586" hidden="1">
              <a:extLst>
                <a:ext uri="{63B3BB69-23CF-44E3-9099-C40C66FF867C}">
                  <a14:compatExt spid="_x0000_s2634"/>
                </a:ext>
                <a:ext uri="{FF2B5EF4-FFF2-40B4-BE49-F238E27FC236}">
                  <a16:creationId xmlns:a16="http://schemas.microsoft.com/office/drawing/2014/main" id="{00000000-0008-0000-0000-00004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0</xdr:rowOff>
        </xdr:from>
        <xdr:to>
          <xdr:col>9</xdr:col>
          <xdr:colOff>866775</xdr:colOff>
          <xdr:row>24</xdr:row>
          <xdr:rowOff>238125</xdr:rowOff>
        </xdr:to>
        <xdr:sp macro="" textlink="">
          <xdr:nvSpPr>
            <xdr:cNvPr id="2635" name="Option Button 587" hidden="1">
              <a:extLst>
                <a:ext uri="{63B3BB69-23CF-44E3-9099-C40C66FF867C}">
                  <a14:compatExt spid="_x0000_s2635"/>
                </a:ext>
                <a:ext uri="{FF2B5EF4-FFF2-40B4-BE49-F238E27FC236}">
                  <a16:creationId xmlns:a16="http://schemas.microsoft.com/office/drawing/2014/main" id="{00000000-0008-0000-0000-00004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0</xdr:rowOff>
        </xdr:from>
        <xdr:to>
          <xdr:col>9</xdr:col>
          <xdr:colOff>866775</xdr:colOff>
          <xdr:row>25</xdr:row>
          <xdr:rowOff>238125</xdr:rowOff>
        </xdr:to>
        <xdr:sp macro="" textlink="">
          <xdr:nvSpPr>
            <xdr:cNvPr id="2636" name="Option Button 588" hidden="1">
              <a:extLst>
                <a:ext uri="{63B3BB69-23CF-44E3-9099-C40C66FF867C}">
                  <a14:compatExt spid="_x0000_s2636"/>
                </a:ext>
                <a:ext uri="{FF2B5EF4-FFF2-40B4-BE49-F238E27FC236}">
                  <a16:creationId xmlns:a16="http://schemas.microsoft.com/office/drawing/2014/main" id="{00000000-0008-0000-0000-00004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0</xdr:rowOff>
        </xdr:from>
        <xdr:to>
          <xdr:col>10</xdr:col>
          <xdr:colOff>190500</xdr:colOff>
          <xdr:row>26</xdr:row>
          <xdr:rowOff>238125</xdr:rowOff>
        </xdr:to>
        <xdr:sp macro="" textlink="">
          <xdr:nvSpPr>
            <xdr:cNvPr id="2637" name="Option Button 589" hidden="1">
              <a:extLst>
                <a:ext uri="{63B3BB69-23CF-44E3-9099-C40C66FF867C}">
                  <a14:compatExt spid="_x0000_s2637"/>
                </a:ext>
                <a:ext uri="{FF2B5EF4-FFF2-40B4-BE49-F238E27FC236}">
                  <a16:creationId xmlns:a16="http://schemas.microsoft.com/office/drawing/2014/main" id="{00000000-0008-0000-0000-00004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金額を回答（下欄に記入）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0</xdr:rowOff>
        </xdr:from>
        <xdr:to>
          <xdr:col>11</xdr:col>
          <xdr:colOff>866775</xdr:colOff>
          <xdr:row>15</xdr:row>
          <xdr:rowOff>238125</xdr:rowOff>
        </xdr:to>
        <xdr:sp macro="" textlink="">
          <xdr:nvSpPr>
            <xdr:cNvPr id="2638" name="Option Button 590" hidden="1">
              <a:extLst>
                <a:ext uri="{63B3BB69-23CF-44E3-9099-C40C66FF867C}">
                  <a14:compatExt spid="_x0000_s2638"/>
                </a:ext>
                <a:ext uri="{FF2B5EF4-FFF2-40B4-BE49-F238E27FC236}">
                  <a16:creationId xmlns:a16="http://schemas.microsoft.com/office/drawing/2014/main" id="{00000000-0008-0000-0000-00004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0</xdr:rowOff>
        </xdr:from>
        <xdr:to>
          <xdr:col>12</xdr:col>
          <xdr:colOff>114300</xdr:colOff>
          <xdr:row>16</xdr:row>
          <xdr:rowOff>238125</xdr:rowOff>
        </xdr:to>
        <xdr:sp macro="" textlink="">
          <xdr:nvSpPr>
            <xdr:cNvPr id="2639" name="Option Button 591" hidden="1">
              <a:extLst>
                <a:ext uri="{63B3BB69-23CF-44E3-9099-C40C66FF867C}">
                  <a14:compatExt spid="_x0000_s2639"/>
                </a:ext>
                <a:ext uri="{FF2B5EF4-FFF2-40B4-BE49-F238E27FC236}">
                  <a16:creationId xmlns:a16="http://schemas.microsoft.com/office/drawing/2014/main" id="{00000000-0008-0000-0000-00004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１０割（標準的な運賃と同額）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0</xdr:rowOff>
        </xdr:from>
        <xdr:to>
          <xdr:col>11</xdr:col>
          <xdr:colOff>866775</xdr:colOff>
          <xdr:row>17</xdr:row>
          <xdr:rowOff>238125</xdr:rowOff>
        </xdr:to>
        <xdr:sp macro="" textlink="">
          <xdr:nvSpPr>
            <xdr:cNvPr id="2640" name="Option Button 592" hidden="1">
              <a:extLst>
                <a:ext uri="{63B3BB69-23CF-44E3-9099-C40C66FF867C}">
                  <a14:compatExt spid="_x0000_s2640"/>
                </a:ext>
                <a:ext uri="{FF2B5EF4-FFF2-40B4-BE49-F238E27FC236}">
                  <a16:creationId xmlns:a16="http://schemas.microsoft.com/office/drawing/2014/main" id="{00000000-0008-0000-0000-00005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0</xdr:rowOff>
        </xdr:from>
        <xdr:to>
          <xdr:col>11</xdr:col>
          <xdr:colOff>866775</xdr:colOff>
          <xdr:row>18</xdr:row>
          <xdr:rowOff>238125</xdr:rowOff>
        </xdr:to>
        <xdr:sp macro="" textlink="">
          <xdr:nvSpPr>
            <xdr:cNvPr id="2641" name="Option Button 593" hidden="1">
              <a:extLst>
                <a:ext uri="{63B3BB69-23CF-44E3-9099-C40C66FF867C}">
                  <a14:compatExt spid="_x0000_s2641"/>
                </a:ext>
                <a:ext uri="{FF2B5EF4-FFF2-40B4-BE49-F238E27FC236}">
                  <a16:creationId xmlns:a16="http://schemas.microsoft.com/office/drawing/2014/main" id="{00000000-0008-0000-0000-00005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0</xdr:rowOff>
        </xdr:from>
        <xdr:to>
          <xdr:col>11</xdr:col>
          <xdr:colOff>866775</xdr:colOff>
          <xdr:row>19</xdr:row>
          <xdr:rowOff>238125</xdr:rowOff>
        </xdr:to>
        <xdr:sp macro="" textlink="">
          <xdr:nvSpPr>
            <xdr:cNvPr id="2642" name="Option Button 594" hidden="1">
              <a:extLst>
                <a:ext uri="{63B3BB69-23CF-44E3-9099-C40C66FF867C}">
                  <a14:compatExt spid="_x0000_s2642"/>
                </a:ext>
                <a:ext uri="{FF2B5EF4-FFF2-40B4-BE49-F238E27FC236}">
                  <a16:creationId xmlns:a16="http://schemas.microsoft.com/office/drawing/2014/main" id="{00000000-0008-0000-0000-00005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11</xdr:col>
          <xdr:colOff>866775</xdr:colOff>
          <xdr:row>20</xdr:row>
          <xdr:rowOff>238125</xdr:rowOff>
        </xdr:to>
        <xdr:sp macro="" textlink="">
          <xdr:nvSpPr>
            <xdr:cNvPr id="2643" name="Option Button 595" hidden="1">
              <a:extLst>
                <a:ext uri="{63B3BB69-23CF-44E3-9099-C40C66FF867C}">
                  <a14:compatExt spid="_x0000_s2643"/>
                </a:ext>
                <a:ext uri="{FF2B5EF4-FFF2-40B4-BE49-F238E27FC236}">
                  <a16:creationId xmlns:a16="http://schemas.microsoft.com/office/drawing/2014/main" id="{00000000-0008-0000-0000-00005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0</xdr:rowOff>
        </xdr:from>
        <xdr:to>
          <xdr:col>11</xdr:col>
          <xdr:colOff>866775</xdr:colOff>
          <xdr:row>21</xdr:row>
          <xdr:rowOff>238125</xdr:rowOff>
        </xdr:to>
        <xdr:sp macro="" textlink="">
          <xdr:nvSpPr>
            <xdr:cNvPr id="2644" name="Option Button 596" hidden="1">
              <a:extLst>
                <a:ext uri="{63B3BB69-23CF-44E3-9099-C40C66FF867C}">
                  <a14:compatExt spid="_x0000_s2644"/>
                </a:ext>
                <a:ext uri="{FF2B5EF4-FFF2-40B4-BE49-F238E27FC236}">
                  <a16:creationId xmlns:a16="http://schemas.microsoft.com/office/drawing/2014/main" id="{00000000-0008-0000-0000-00005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0</xdr:rowOff>
        </xdr:from>
        <xdr:to>
          <xdr:col>11</xdr:col>
          <xdr:colOff>866775</xdr:colOff>
          <xdr:row>22</xdr:row>
          <xdr:rowOff>238125</xdr:rowOff>
        </xdr:to>
        <xdr:sp macro="" textlink="">
          <xdr:nvSpPr>
            <xdr:cNvPr id="2645" name="Option Button 597" hidden="1">
              <a:extLst>
                <a:ext uri="{63B3BB69-23CF-44E3-9099-C40C66FF867C}">
                  <a14:compatExt spid="_x0000_s2645"/>
                </a:ext>
                <a:ext uri="{FF2B5EF4-FFF2-40B4-BE49-F238E27FC236}">
                  <a16:creationId xmlns:a16="http://schemas.microsoft.com/office/drawing/2014/main" id="{00000000-0008-0000-0000-00005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0</xdr:rowOff>
        </xdr:from>
        <xdr:to>
          <xdr:col>11</xdr:col>
          <xdr:colOff>866775</xdr:colOff>
          <xdr:row>23</xdr:row>
          <xdr:rowOff>238125</xdr:rowOff>
        </xdr:to>
        <xdr:sp macro="" textlink="">
          <xdr:nvSpPr>
            <xdr:cNvPr id="2646" name="Option Button 598" hidden="1">
              <a:extLst>
                <a:ext uri="{63B3BB69-23CF-44E3-9099-C40C66FF867C}">
                  <a14:compatExt spid="_x0000_s2646"/>
                </a:ext>
                <a:ext uri="{FF2B5EF4-FFF2-40B4-BE49-F238E27FC236}">
                  <a16:creationId xmlns:a16="http://schemas.microsoft.com/office/drawing/2014/main" id="{00000000-0008-0000-0000-00005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11</xdr:col>
          <xdr:colOff>866775</xdr:colOff>
          <xdr:row>24</xdr:row>
          <xdr:rowOff>238125</xdr:rowOff>
        </xdr:to>
        <xdr:sp macro="" textlink="">
          <xdr:nvSpPr>
            <xdr:cNvPr id="2647" name="Option Button 599" hidden="1">
              <a:extLst>
                <a:ext uri="{63B3BB69-23CF-44E3-9099-C40C66FF867C}">
                  <a14:compatExt spid="_x0000_s2647"/>
                </a:ext>
                <a:ext uri="{FF2B5EF4-FFF2-40B4-BE49-F238E27FC236}">
                  <a16:creationId xmlns:a16="http://schemas.microsoft.com/office/drawing/2014/main" id="{00000000-0008-0000-0000-00005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0</xdr:rowOff>
        </xdr:from>
        <xdr:to>
          <xdr:col>11</xdr:col>
          <xdr:colOff>866775</xdr:colOff>
          <xdr:row>25</xdr:row>
          <xdr:rowOff>238125</xdr:rowOff>
        </xdr:to>
        <xdr:sp macro="" textlink="">
          <xdr:nvSpPr>
            <xdr:cNvPr id="2648" name="Option Button 600" hidden="1">
              <a:extLst>
                <a:ext uri="{63B3BB69-23CF-44E3-9099-C40C66FF867C}">
                  <a14:compatExt spid="_x0000_s2648"/>
                </a:ext>
                <a:ext uri="{FF2B5EF4-FFF2-40B4-BE49-F238E27FC236}">
                  <a16:creationId xmlns:a16="http://schemas.microsoft.com/office/drawing/2014/main" id="{00000000-0008-0000-0000-00005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26</xdr:row>
          <xdr:rowOff>0</xdr:rowOff>
        </xdr:from>
        <xdr:to>
          <xdr:col>12</xdr:col>
          <xdr:colOff>85725</xdr:colOff>
          <xdr:row>26</xdr:row>
          <xdr:rowOff>238125</xdr:rowOff>
        </xdr:to>
        <xdr:sp macro="" textlink="">
          <xdr:nvSpPr>
            <xdr:cNvPr id="2649" name="Option Button 601" hidden="1">
              <a:extLst>
                <a:ext uri="{63B3BB69-23CF-44E3-9099-C40C66FF867C}">
                  <a14:compatExt spid="_x0000_s2649"/>
                </a:ext>
                <a:ext uri="{FF2B5EF4-FFF2-40B4-BE49-F238E27FC236}">
                  <a16:creationId xmlns:a16="http://schemas.microsoft.com/office/drawing/2014/main" id="{00000000-0008-0000-0000-00005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金額を回答（下欄に記入）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90</xdr:row>
          <xdr:rowOff>0</xdr:rowOff>
        </xdr:from>
        <xdr:to>
          <xdr:col>7</xdr:col>
          <xdr:colOff>266700</xdr:colOff>
          <xdr:row>103</xdr:row>
          <xdr:rowOff>104775</xdr:rowOff>
        </xdr:to>
        <xdr:sp macro="" textlink="">
          <xdr:nvSpPr>
            <xdr:cNvPr id="2695" name="Group Box 647" hidden="1">
              <a:extLst>
                <a:ext uri="{63B3BB69-23CF-44E3-9099-C40C66FF867C}">
                  <a14:compatExt spid="_x0000_s2695"/>
                </a:ext>
                <a:ext uri="{FF2B5EF4-FFF2-40B4-BE49-F238E27FC236}">
                  <a16:creationId xmlns:a16="http://schemas.microsoft.com/office/drawing/2014/main" id="{00000000-0008-0000-0000-00008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90</xdr:row>
          <xdr:rowOff>0</xdr:rowOff>
        </xdr:from>
        <xdr:to>
          <xdr:col>8</xdr:col>
          <xdr:colOff>1981200</xdr:colOff>
          <xdr:row>102</xdr:row>
          <xdr:rowOff>85725</xdr:rowOff>
        </xdr:to>
        <xdr:sp macro="" textlink="">
          <xdr:nvSpPr>
            <xdr:cNvPr id="2696" name="Group Box 648" hidden="1">
              <a:extLst>
                <a:ext uri="{63B3BB69-23CF-44E3-9099-C40C66FF867C}">
                  <a14:compatExt spid="_x0000_s2696"/>
                </a:ext>
                <a:ext uri="{FF2B5EF4-FFF2-40B4-BE49-F238E27FC236}">
                  <a16:creationId xmlns:a16="http://schemas.microsoft.com/office/drawing/2014/main" id="{00000000-0008-0000-0000-00008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90</xdr:row>
          <xdr:rowOff>0</xdr:rowOff>
        </xdr:from>
        <xdr:to>
          <xdr:col>12</xdr:col>
          <xdr:colOff>171450</xdr:colOff>
          <xdr:row>102</xdr:row>
          <xdr:rowOff>228600</xdr:rowOff>
        </xdr:to>
        <xdr:sp macro="" textlink="">
          <xdr:nvSpPr>
            <xdr:cNvPr id="2715" name="Group Box 667" hidden="1">
              <a:extLst>
                <a:ext uri="{63B3BB69-23CF-44E3-9099-C40C66FF867C}">
                  <a14:compatExt spid="_x0000_s2715"/>
                </a:ext>
                <a:ext uri="{FF2B5EF4-FFF2-40B4-BE49-F238E27FC236}">
                  <a16:creationId xmlns:a16="http://schemas.microsoft.com/office/drawing/2014/main" id="{00000000-0008-0000-0000-00009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10</xdr:col>
          <xdr:colOff>114300</xdr:colOff>
          <xdr:row>16</xdr:row>
          <xdr:rowOff>238125</xdr:rowOff>
        </xdr:to>
        <xdr:sp macro="" textlink="">
          <xdr:nvSpPr>
            <xdr:cNvPr id="2740" name="Option Button 692" hidden="1">
              <a:extLst>
                <a:ext uri="{63B3BB69-23CF-44E3-9099-C40C66FF867C}">
                  <a14:compatExt spid="_x0000_s2740"/>
                </a:ext>
                <a:ext uri="{FF2B5EF4-FFF2-40B4-BE49-F238E27FC236}">
                  <a16:creationId xmlns:a16="http://schemas.microsoft.com/office/drawing/2014/main" id="{00000000-0008-0000-0000-0000B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１０割（標準的な運賃と同額）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8</xdr:col>
          <xdr:colOff>1800225</xdr:colOff>
          <xdr:row>15</xdr:row>
          <xdr:rowOff>238125</xdr:rowOff>
        </xdr:to>
        <xdr:sp macro="" textlink="">
          <xdr:nvSpPr>
            <xdr:cNvPr id="2745" name="Option Button 697" hidden="1">
              <a:extLst>
                <a:ext uri="{63B3BB69-23CF-44E3-9099-C40C66FF867C}">
                  <a14:compatExt spid="_x0000_s2745"/>
                </a:ext>
                <a:ext uri="{FF2B5EF4-FFF2-40B4-BE49-F238E27FC236}">
                  <a16:creationId xmlns:a16="http://schemas.microsoft.com/office/drawing/2014/main" id="{00000000-0008-0000-0000-0000B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標準的な運賃（告示運賃）を提示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29</xdr:row>
          <xdr:rowOff>190500</xdr:rowOff>
        </xdr:from>
        <xdr:to>
          <xdr:col>7</xdr:col>
          <xdr:colOff>247650</xdr:colOff>
          <xdr:row>42</xdr:row>
          <xdr:rowOff>133350</xdr:rowOff>
        </xdr:to>
        <xdr:sp macro="" textlink="">
          <xdr:nvSpPr>
            <xdr:cNvPr id="2748" name="Group Box 700" hidden="1">
              <a:extLst>
                <a:ext uri="{63B3BB69-23CF-44E3-9099-C40C66FF867C}">
                  <a14:compatExt spid="_x0000_s2748"/>
                </a:ext>
                <a:ext uri="{FF2B5EF4-FFF2-40B4-BE49-F238E27FC236}">
                  <a16:creationId xmlns:a16="http://schemas.microsoft.com/office/drawing/2014/main" id="{00000000-0008-0000-0000-0000B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6</xdr:col>
          <xdr:colOff>895350</xdr:colOff>
          <xdr:row>31</xdr:row>
          <xdr:rowOff>0</xdr:rowOff>
        </xdr:to>
        <xdr:sp macro="" textlink="">
          <xdr:nvSpPr>
            <xdr:cNvPr id="2763" name="Option Button 715" hidden="1">
              <a:extLst>
                <a:ext uri="{63B3BB69-23CF-44E3-9099-C40C66FF867C}">
                  <a14:compatExt spid="_x0000_s2763"/>
                </a:ext>
                <a:ext uri="{FF2B5EF4-FFF2-40B4-BE49-F238E27FC236}">
                  <a16:creationId xmlns:a16="http://schemas.microsoft.com/office/drawing/2014/main" id="{00000000-0008-0000-0000-0000C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31</xdr:row>
          <xdr:rowOff>0</xdr:rowOff>
        </xdr:from>
        <xdr:to>
          <xdr:col>7</xdr:col>
          <xdr:colOff>95250</xdr:colOff>
          <xdr:row>32</xdr:row>
          <xdr:rowOff>0</xdr:rowOff>
        </xdr:to>
        <xdr:sp macro="" textlink="">
          <xdr:nvSpPr>
            <xdr:cNvPr id="2786" name="Option Button 738" hidden="1">
              <a:extLst>
                <a:ext uri="{63B3BB69-23CF-44E3-9099-C40C66FF867C}">
                  <a14:compatExt spid="_x0000_s2786"/>
                </a:ext>
                <a:ext uri="{FF2B5EF4-FFF2-40B4-BE49-F238E27FC236}">
                  <a16:creationId xmlns:a16="http://schemas.microsoft.com/office/drawing/2014/main" id="{00000000-0008-0000-0000-0000E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１０割（標準的な運賃と同額）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0</xdr:rowOff>
        </xdr:from>
        <xdr:to>
          <xdr:col>6</xdr:col>
          <xdr:colOff>895350</xdr:colOff>
          <xdr:row>33</xdr:row>
          <xdr:rowOff>0</xdr:rowOff>
        </xdr:to>
        <xdr:sp macro="" textlink="">
          <xdr:nvSpPr>
            <xdr:cNvPr id="2787" name="Option Button 739" hidden="1">
              <a:extLst>
                <a:ext uri="{63B3BB69-23CF-44E3-9099-C40C66FF867C}">
                  <a14:compatExt spid="_x0000_s2787"/>
                </a:ext>
                <a:ext uri="{FF2B5EF4-FFF2-40B4-BE49-F238E27FC236}">
                  <a16:creationId xmlns:a16="http://schemas.microsoft.com/office/drawing/2014/main" id="{00000000-0008-0000-0000-0000E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0</xdr:rowOff>
        </xdr:from>
        <xdr:to>
          <xdr:col>6</xdr:col>
          <xdr:colOff>895350</xdr:colOff>
          <xdr:row>34</xdr:row>
          <xdr:rowOff>0</xdr:rowOff>
        </xdr:to>
        <xdr:sp macro="" textlink="">
          <xdr:nvSpPr>
            <xdr:cNvPr id="2788" name="Option Button 740" hidden="1">
              <a:extLst>
                <a:ext uri="{63B3BB69-23CF-44E3-9099-C40C66FF867C}">
                  <a14:compatExt spid="_x0000_s2788"/>
                </a:ext>
                <a:ext uri="{FF2B5EF4-FFF2-40B4-BE49-F238E27FC236}">
                  <a16:creationId xmlns:a16="http://schemas.microsoft.com/office/drawing/2014/main" id="{00000000-0008-0000-0000-0000E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0</xdr:rowOff>
        </xdr:from>
        <xdr:to>
          <xdr:col>6</xdr:col>
          <xdr:colOff>895350</xdr:colOff>
          <xdr:row>35</xdr:row>
          <xdr:rowOff>0</xdr:rowOff>
        </xdr:to>
        <xdr:sp macro="" textlink="">
          <xdr:nvSpPr>
            <xdr:cNvPr id="2789" name="Option Button 741" hidden="1">
              <a:extLst>
                <a:ext uri="{63B3BB69-23CF-44E3-9099-C40C66FF867C}">
                  <a14:compatExt spid="_x0000_s2789"/>
                </a:ext>
                <a:ext uri="{FF2B5EF4-FFF2-40B4-BE49-F238E27FC236}">
                  <a16:creationId xmlns:a16="http://schemas.microsoft.com/office/drawing/2014/main" id="{00000000-0008-0000-0000-0000E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0</xdr:rowOff>
        </xdr:from>
        <xdr:to>
          <xdr:col>6</xdr:col>
          <xdr:colOff>895350</xdr:colOff>
          <xdr:row>36</xdr:row>
          <xdr:rowOff>0</xdr:rowOff>
        </xdr:to>
        <xdr:sp macro="" textlink="">
          <xdr:nvSpPr>
            <xdr:cNvPr id="2790" name="Option Button 742" hidden="1">
              <a:extLst>
                <a:ext uri="{63B3BB69-23CF-44E3-9099-C40C66FF867C}">
                  <a14:compatExt spid="_x0000_s2790"/>
                </a:ext>
                <a:ext uri="{FF2B5EF4-FFF2-40B4-BE49-F238E27FC236}">
                  <a16:creationId xmlns:a16="http://schemas.microsoft.com/office/drawing/2014/main" id="{00000000-0008-0000-0000-0000E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6</xdr:col>
          <xdr:colOff>895350</xdr:colOff>
          <xdr:row>37</xdr:row>
          <xdr:rowOff>0</xdr:rowOff>
        </xdr:to>
        <xdr:sp macro="" textlink="">
          <xdr:nvSpPr>
            <xdr:cNvPr id="2791" name="Option Button 743" hidden="1">
              <a:extLst>
                <a:ext uri="{63B3BB69-23CF-44E3-9099-C40C66FF867C}">
                  <a14:compatExt spid="_x0000_s2791"/>
                </a:ext>
                <a:ext uri="{FF2B5EF4-FFF2-40B4-BE49-F238E27FC236}">
                  <a16:creationId xmlns:a16="http://schemas.microsoft.com/office/drawing/2014/main" id="{00000000-0008-0000-0000-0000E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0</xdr:rowOff>
        </xdr:from>
        <xdr:to>
          <xdr:col>6</xdr:col>
          <xdr:colOff>895350</xdr:colOff>
          <xdr:row>38</xdr:row>
          <xdr:rowOff>0</xdr:rowOff>
        </xdr:to>
        <xdr:sp macro="" textlink="">
          <xdr:nvSpPr>
            <xdr:cNvPr id="2792" name="Option Button 744" hidden="1">
              <a:extLst>
                <a:ext uri="{63B3BB69-23CF-44E3-9099-C40C66FF867C}">
                  <a14:compatExt spid="_x0000_s2792"/>
                </a:ext>
                <a:ext uri="{FF2B5EF4-FFF2-40B4-BE49-F238E27FC236}">
                  <a16:creationId xmlns:a16="http://schemas.microsoft.com/office/drawing/2014/main" id="{00000000-0008-0000-0000-0000E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0</xdr:rowOff>
        </xdr:from>
        <xdr:to>
          <xdr:col>6</xdr:col>
          <xdr:colOff>895350</xdr:colOff>
          <xdr:row>39</xdr:row>
          <xdr:rowOff>0</xdr:rowOff>
        </xdr:to>
        <xdr:sp macro="" textlink="">
          <xdr:nvSpPr>
            <xdr:cNvPr id="2793" name="Option Button 745" hidden="1">
              <a:extLst>
                <a:ext uri="{63B3BB69-23CF-44E3-9099-C40C66FF867C}">
                  <a14:compatExt spid="_x0000_s2793"/>
                </a:ext>
                <a:ext uri="{FF2B5EF4-FFF2-40B4-BE49-F238E27FC236}">
                  <a16:creationId xmlns:a16="http://schemas.microsoft.com/office/drawing/2014/main" id="{00000000-0008-0000-0000-0000E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0</xdr:rowOff>
        </xdr:from>
        <xdr:to>
          <xdr:col>6</xdr:col>
          <xdr:colOff>895350</xdr:colOff>
          <xdr:row>40</xdr:row>
          <xdr:rowOff>0</xdr:rowOff>
        </xdr:to>
        <xdr:sp macro="" textlink="">
          <xdr:nvSpPr>
            <xdr:cNvPr id="2794" name="Option Button 746" hidden="1">
              <a:extLst>
                <a:ext uri="{63B3BB69-23CF-44E3-9099-C40C66FF867C}">
                  <a14:compatExt spid="_x0000_s2794"/>
                </a:ext>
                <a:ext uri="{FF2B5EF4-FFF2-40B4-BE49-F238E27FC236}">
                  <a16:creationId xmlns:a16="http://schemas.microsoft.com/office/drawing/2014/main" id="{00000000-0008-0000-0000-0000E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0</xdr:rowOff>
        </xdr:from>
        <xdr:to>
          <xdr:col>6</xdr:col>
          <xdr:colOff>895350</xdr:colOff>
          <xdr:row>41</xdr:row>
          <xdr:rowOff>0</xdr:rowOff>
        </xdr:to>
        <xdr:sp macro="" textlink="">
          <xdr:nvSpPr>
            <xdr:cNvPr id="2795" name="Option Button 747" hidden="1">
              <a:extLst>
                <a:ext uri="{63B3BB69-23CF-44E3-9099-C40C66FF867C}">
                  <a14:compatExt spid="_x0000_s2795"/>
                </a:ext>
                <a:ext uri="{FF2B5EF4-FFF2-40B4-BE49-F238E27FC236}">
                  <a16:creationId xmlns:a16="http://schemas.microsoft.com/office/drawing/2014/main" id="{00000000-0008-0000-0000-0000E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41</xdr:row>
          <xdr:rowOff>0</xdr:rowOff>
        </xdr:from>
        <xdr:to>
          <xdr:col>6</xdr:col>
          <xdr:colOff>1457325</xdr:colOff>
          <xdr:row>42</xdr:row>
          <xdr:rowOff>0</xdr:rowOff>
        </xdr:to>
        <xdr:sp macro="" textlink="">
          <xdr:nvSpPr>
            <xdr:cNvPr id="2796" name="Option Button 748" hidden="1">
              <a:extLst>
                <a:ext uri="{63B3BB69-23CF-44E3-9099-C40C66FF867C}">
                  <a14:compatExt spid="_x0000_s2796"/>
                </a:ext>
                <a:ext uri="{FF2B5EF4-FFF2-40B4-BE49-F238E27FC236}">
                  <a16:creationId xmlns:a16="http://schemas.microsoft.com/office/drawing/2014/main" id="{00000000-0008-0000-0000-0000E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金額を回答（下欄に記入）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190500</xdr:rowOff>
        </xdr:from>
        <xdr:to>
          <xdr:col>8</xdr:col>
          <xdr:colOff>2000250</xdr:colOff>
          <xdr:row>41</xdr:row>
          <xdr:rowOff>190500</xdr:rowOff>
        </xdr:to>
        <xdr:sp macro="" textlink="">
          <xdr:nvSpPr>
            <xdr:cNvPr id="2797" name="Group Box 749" hidden="1">
              <a:extLst>
                <a:ext uri="{63B3BB69-23CF-44E3-9099-C40C66FF867C}">
                  <a14:compatExt spid="_x0000_s2797"/>
                </a:ext>
                <a:ext uri="{FF2B5EF4-FFF2-40B4-BE49-F238E27FC236}">
                  <a16:creationId xmlns:a16="http://schemas.microsoft.com/office/drawing/2014/main" id="{00000000-0008-0000-0000-0000E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8</xdr:col>
          <xdr:colOff>1838325</xdr:colOff>
          <xdr:row>31</xdr:row>
          <xdr:rowOff>0</xdr:rowOff>
        </xdr:to>
        <xdr:sp macro="" textlink="">
          <xdr:nvSpPr>
            <xdr:cNvPr id="2798" name="Option Button 750" hidden="1">
              <a:extLst>
                <a:ext uri="{63B3BB69-23CF-44E3-9099-C40C66FF867C}">
                  <a14:compatExt spid="_x0000_s2798"/>
                </a:ext>
                <a:ext uri="{FF2B5EF4-FFF2-40B4-BE49-F238E27FC236}">
                  <a16:creationId xmlns:a16="http://schemas.microsoft.com/office/drawing/2014/main" id="{00000000-0008-0000-0000-0000E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標準的な運賃（告示運賃）を提示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8</xdr:col>
          <xdr:colOff>1581150</xdr:colOff>
          <xdr:row>34</xdr:row>
          <xdr:rowOff>57150</xdr:rowOff>
        </xdr:to>
        <xdr:sp macro="" textlink="">
          <xdr:nvSpPr>
            <xdr:cNvPr id="2799" name="Option Button 751" hidden="1">
              <a:extLst>
                <a:ext uri="{63B3BB69-23CF-44E3-9099-C40C66FF867C}">
                  <a14:compatExt spid="_x0000_s2799"/>
                </a:ext>
                <a:ext uri="{FF2B5EF4-FFF2-40B4-BE49-F238E27FC236}">
                  <a16:creationId xmlns:a16="http://schemas.microsoft.com/office/drawing/2014/main" id="{00000000-0008-0000-0000-0000E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標準的な運賃（自社独自）の原価計算を考慮した運賃を提示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1581150</xdr:colOff>
          <xdr:row>36</xdr:row>
          <xdr:rowOff>57150</xdr:rowOff>
        </xdr:to>
        <xdr:sp macro="" textlink="">
          <xdr:nvSpPr>
            <xdr:cNvPr id="2800" name="Option Button 752" hidden="1">
              <a:extLst>
                <a:ext uri="{63B3BB69-23CF-44E3-9099-C40C66FF867C}">
                  <a14:compatExt spid="_x0000_s2800"/>
                </a:ext>
                <a:ext uri="{FF2B5EF4-FFF2-40B4-BE49-F238E27FC236}">
                  <a16:creationId xmlns:a16="http://schemas.microsoft.com/office/drawing/2014/main" id="{00000000-0008-0000-0000-0000F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自社独自の原価計算を考慮した運賃を提示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238125</xdr:rowOff>
        </xdr:from>
        <xdr:to>
          <xdr:col>8</xdr:col>
          <xdr:colOff>1619250</xdr:colOff>
          <xdr:row>38</xdr:row>
          <xdr:rowOff>57150</xdr:rowOff>
        </xdr:to>
        <xdr:sp macro="" textlink="">
          <xdr:nvSpPr>
            <xdr:cNvPr id="2801" name="Option Button 753" hidden="1">
              <a:extLst>
                <a:ext uri="{63B3BB69-23CF-44E3-9099-C40C66FF867C}">
                  <a14:compatExt spid="_x0000_s2801"/>
                </a:ext>
                <a:ext uri="{FF2B5EF4-FFF2-40B4-BE49-F238E27FC236}">
                  <a16:creationId xmlns:a16="http://schemas.microsoft.com/office/drawing/2014/main" id="{00000000-0008-0000-0000-0000F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上記以外の、一定の割合　又は　運賃額を提示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238125</xdr:rowOff>
        </xdr:from>
        <xdr:to>
          <xdr:col>8</xdr:col>
          <xdr:colOff>1543050</xdr:colOff>
          <xdr:row>40</xdr:row>
          <xdr:rowOff>57150</xdr:rowOff>
        </xdr:to>
        <xdr:sp macro="" textlink="">
          <xdr:nvSpPr>
            <xdr:cNvPr id="2802" name="Option Button 754" hidden="1">
              <a:extLst>
                <a:ext uri="{63B3BB69-23CF-44E3-9099-C40C66FF867C}">
                  <a14:compatExt spid="_x0000_s2802"/>
                </a:ext>
                <a:ext uri="{FF2B5EF4-FFF2-40B4-BE49-F238E27FC236}">
                  <a16:creationId xmlns:a16="http://schemas.microsoft.com/office/drawing/2014/main" id="{00000000-0008-0000-0000-0000F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新たな運賃は提示していない（右欄の割合回答不要）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200025</xdr:rowOff>
        </xdr:from>
        <xdr:to>
          <xdr:col>10</xdr:col>
          <xdr:colOff>257175</xdr:colOff>
          <xdr:row>42</xdr:row>
          <xdr:rowOff>28575</xdr:rowOff>
        </xdr:to>
        <xdr:sp macro="" textlink="">
          <xdr:nvSpPr>
            <xdr:cNvPr id="2803" name="Group Box 755" hidden="1">
              <a:extLst>
                <a:ext uri="{63B3BB69-23CF-44E3-9099-C40C66FF867C}">
                  <a14:compatExt spid="_x0000_s2803"/>
                </a:ext>
                <a:ext uri="{FF2B5EF4-FFF2-40B4-BE49-F238E27FC236}">
                  <a16:creationId xmlns:a16="http://schemas.microsoft.com/office/drawing/2014/main" id="{00000000-0008-0000-0000-0000F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0</xdr:rowOff>
        </xdr:from>
        <xdr:to>
          <xdr:col>9</xdr:col>
          <xdr:colOff>866775</xdr:colOff>
          <xdr:row>31</xdr:row>
          <xdr:rowOff>0</xdr:rowOff>
        </xdr:to>
        <xdr:sp macro="" textlink="">
          <xdr:nvSpPr>
            <xdr:cNvPr id="2804" name="Option Button 756" hidden="1">
              <a:extLst>
                <a:ext uri="{63B3BB69-23CF-44E3-9099-C40C66FF867C}">
                  <a14:compatExt spid="_x0000_s2804"/>
                </a:ext>
                <a:ext uri="{FF2B5EF4-FFF2-40B4-BE49-F238E27FC236}">
                  <a16:creationId xmlns:a16="http://schemas.microsoft.com/office/drawing/2014/main" id="{00000000-0008-0000-0000-0000F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0</xdr:rowOff>
        </xdr:from>
        <xdr:to>
          <xdr:col>10</xdr:col>
          <xdr:colOff>161925</xdr:colOff>
          <xdr:row>32</xdr:row>
          <xdr:rowOff>0</xdr:rowOff>
        </xdr:to>
        <xdr:sp macro="" textlink="">
          <xdr:nvSpPr>
            <xdr:cNvPr id="2805" name="Option Button 757" hidden="1">
              <a:extLst>
                <a:ext uri="{63B3BB69-23CF-44E3-9099-C40C66FF867C}">
                  <a14:compatExt spid="_x0000_s2805"/>
                </a:ext>
                <a:ext uri="{FF2B5EF4-FFF2-40B4-BE49-F238E27FC236}">
                  <a16:creationId xmlns:a16="http://schemas.microsoft.com/office/drawing/2014/main" id="{00000000-0008-0000-0000-0000F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１０割（標準的な運賃と同額）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</xdr:row>
          <xdr:rowOff>0</xdr:rowOff>
        </xdr:from>
        <xdr:to>
          <xdr:col>9</xdr:col>
          <xdr:colOff>866775</xdr:colOff>
          <xdr:row>33</xdr:row>
          <xdr:rowOff>0</xdr:rowOff>
        </xdr:to>
        <xdr:sp macro="" textlink="">
          <xdr:nvSpPr>
            <xdr:cNvPr id="2806" name="Option Button 758" hidden="1">
              <a:extLst>
                <a:ext uri="{63B3BB69-23CF-44E3-9099-C40C66FF867C}">
                  <a14:compatExt spid="_x0000_s2806"/>
                </a:ext>
                <a:ext uri="{FF2B5EF4-FFF2-40B4-BE49-F238E27FC236}">
                  <a16:creationId xmlns:a16="http://schemas.microsoft.com/office/drawing/2014/main" id="{00000000-0008-0000-0000-0000F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0</xdr:rowOff>
        </xdr:from>
        <xdr:to>
          <xdr:col>9</xdr:col>
          <xdr:colOff>866775</xdr:colOff>
          <xdr:row>34</xdr:row>
          <xdr:rowOff>0</xdr:rowOff>
        </xdr:to>
        <xdr:sp macro="" textlink="">
          <xdr:nvSpPr>
            <xdr:cNvPr id="2807" name="Option Button 759" hidden="1">
              <a:extLst>
                <a:ext uri="{63B3BB69-23CF-44E3-9099-C40C66FF867C}">
                  <a14:compatExt spid="_x0000_s2807"/>
                </a:ext>
                <a:ext uri="{FF2B5EF4-FFF2-40B4-BE49-F238E27FC236}">
                  <a16:creationId xmlns:a16="http://schemas.microsoft.com/office/drawing/2014/main" id="{00000000-0008-0000-0000-0000F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9</xdr:col>
          <xdr:colOff>866775</xdr:colOff>
          <xdr:row>35</xdr:row>
          <xdr:rowOff>0</xdr:rowOff>
        </xdr:to>
        <xdr:sp macro="" textlink="">
          <xdr:nvSpPr>
            <xdr:cNvPr id="2808" name="Option Button 760" hidden="1">
              <a:extLst>
                <a:ext uri="{63B3BB69-23CF-44E3-9099-C40C66FF867C}">
                  <a14:compatExt spid="_x0000_s2808"/>
                </a:ext>
                <a:ext uri="{FF2B5EF4-FFF2-40B4-BE49-F238E27FC236}">
                  <a16:creationId xmlns:a16="http://schemas.microsoft.com/office/drawing/2014/main" id="{00000000-0008-0000-0000-0000F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0</xdr:rowOff>
        </xdr:from>
        <xdr:to>
          <xdr:col>9</xdr:col>
          <xdr:colOff>866775</xdr:colOff>
          <xdr:row>36</xdr:row>
          <xdr:rowOff>0</xdr:rowOff>
        </xdr:to>
        <xdr:sp macro="" textlink="">
          <xdr:nvSpPr>
            <xdr:cNvPr id="2809" name="Option Button 761" hidden="1">
              <a:extLst>
                <a:ext uri="{63B3BB69-23CF-44E3-9099-C40C66FF867C}">
                  <a14:compatExt spid="_x0000_s2809"/>
                </a:ext>
                <a:ext uri="{FF2B5EF4-FFF2-40B4-BE49-F238E27FC236}">
                  <a16:creationId xmlns:a16="http://schemas.microsoft.com/office/drawing/2014/main" id="{00000000-0008-0000-0000-0000F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0</xdr:rowOff>
        </xdr:from>
        <xdr:to>
          <xdr:col>9</xdr:col>
          <xdr:colOff>866775</xdr:colOff>
          <xdr:row>37</xdr:row>
          <xdr:rowOff>0</xdr:rowOff>
        </xdr:to>
        <xdr:sp macro="" textlink="">
          <xdr:nvSpPr>
            <xdr:cNvPr id="2810" name="Option Button 762" hidden="1">
              <a:extLst>
                <a:ext uri="{63B3BB69-23CF-44E3-9099-C40C66FF867C}">
                  <a14:compatExt spid="_x0000_s2810"/>
                </a:ext>
                <a:ext uri="{FF2B5EF4-FFF2-40B4-BE49-F238E27FC236}">
                  <a16:creationId xmlns:a16="http://schemas.microsoft.com/office/drawing/2014/main" id="{00000000-0008-0000-0000-0000F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0</xdr:rowOff>
        </xdr:from>
        <xdr:to>
          <xdr:col>9</xdr:col>
          <xdr:colOff>866775</xdr:colOff>
          <xdr:row>38</xdr:row>
          <xdr:rowOff>0</xdr:rowOff>
        </xdr:to>
        <xdr:sp macro="" textlink="">
          <xdr:nvSpPr>
            <xdr:cNvPr id="2811" name="Option Button 763" hidden="1">
              <a:extLst>
                <a:ext uri="{63B3BB69-23CF-44E3-9099-C40C66FF867C}">
                  <a14:compatExt spid="_x0000_s2811"/>
                </a:ext>
                <a:ext uri="{FF2B5EF4-FFF2-40B4-BE49-F238E27FC236}">
                  <a16:creationId xmlns:a16="http://schemas.microsoft.com/office/drawing/2014/main" id="{00000000-0008-0000-0000-0000F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38</xdr:row>
          <xdr:rowOff>0</xdr:rowOff>
        </xdr:from>
        <xdr:to>
          <xdr:col>9</xdr:col>
          <xdr:colOff>866775</xdr:colOff>
          <xdr:row>39</xdr:row>
          <xdr:rowOff>0</xdr:rowOff>
        </xdr:to>
        <xdr:sp macro="" textlink="">
          <xdr:nvSpPr>
            <xdr:cNvPr id="2812" name="Option Button 764" hidden="1">
              <a:extLst>
                <a:ext uri="{63B3BB69-23CF-44E3-9099-C40C66FF867C}">
                  <a14:compatExt spid="_x0000_s2812"/>
                </a:ext>
                <a:ext uri="{FF2B5EF4-FFF2-40B4-BE49-F238E27FC236}">
                  <a16:creationId xmlns:a16="http://schemas.microsoft.com/office/drawing/2014/main" id="{00000000-0008-0000-0000-0000F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39</xdr:row>
          <xdr:rowOff>0</xdr:rowOff>
        </xdr:from>
        <xdr:to>
          <xdr:col>9</xdr:col>
          <xdr:colOff>866775</xdr:colOff>
          <xdr:row>40</xdr:row>
          <xdr:rowOff>0</xdr:rowOff>
        </xdr:to>
        <xdr:sp macro="" textlink="">
          <xdr:nvSpPr>
            <xdr:cNvPr id="2813" name="Option Button 765" hidden="1">
              <a:extLst>
                <a:ext uri="{63B3BB69-23CF-44E3-9099-C40C66FF867C}">
                  <a14:compatExt spid="_x0000_s2813"/>
                </a:ext>
                <a:ext uri="{FF2B5EF4-FFF2-40B4-BE49-F238E27FC236}">
                  <a16:creationId xmlns:a16="http://schemas.microsoft.com/office/drawing/2014/main" id="{00000000-0008-0000-0000-0000F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40</xdr:row>
          <xdr:rowOff>0</xdr:rowOff>
        </xdr:from>
        <xdr:to>
          <xdr:col>9</xdr:col>
          <xdr:colOff>866775</xdr:colOff>
          <xdr:row>41</xdr:row>
          <xdr:rowOff>0</xdr:rowOff>
        </xdr:to>
        <xdr:sp macro="" textlink="">
          <xdr:nvSpPr>
            <xdr:cNvPr id="2814" name="Option Button 766" hidden="1">
              <a:extLst>
                <a:ext uri="{63B3BB69-23CF-44E3-9099-C40C66FF867C}">
                  <a14:compatExt spid="_x0000_s2814"/>
                </a:ext>
                <a:ext uri="{FF2B5EF4-FFF2-40B4-BE49-F238E27FC236}">
                  <a16:creationId xmlns:a16="http://schemas.microsoft.com/office/drawing/2014/main" id="{00000000-0008-0000-0000-0000F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0</xdr:rowOff>
        </xdr:from>
        <xdr:to>
          <xdr:col>10</xdr:col>
          <xdr:colOff>123825</xdr:colOff>
          <xdr:row>42</xdr:row>
          <xdr:rowOff>0</xdr:rowOff>
        </xdr:to>
        <xdr:sp macro="" textlink="">
          <xdr:nvSpPr>
            <xdr:cNvPr id="2815" name="Option Button 767" hidden="1">
              <a:extLst>
                <a:ext uri="{63B3BB69-23CF-44E3-9099-C40C66FF867C}">
                  <a14:compatExt spid="_x0000_s2815"/>
                </a:ext>
                <a:ext uri="{FF2B5EF4-FFF2-40B4-BE49-F238E27FC236}">
                  <a16:creationId xmlns:a16="http://schemas.microsoft.com/office/drawing/2014/main" id="{00000000-0008-0000-0000-0000F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金額を回答（下欄に記入）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29</xdr:row>
          <xdr:rowOff>190500</xdr:rowOff>
        </xdr:from>
        <xdr:to>
          <xdr:col>12</xdr:col>
          <xdr:colOff>171450</xdr:colOff>
          <xdr:row>42</xdr:row>
          <xdr:rowOff>57150</xdr:rowOff>
        </xdr:to>
        <xdr:sp macro="" textlink="">
          <xdr:nvSpPr>
            <xdr:cNvPr id="2816" name="Group Box 768" hidden="1">
              <a:extLst>
                <a:ext uri="{63B3BB69-23CF-44E3-9099-C40C66FF867C}">
                  <a14:compatExt spid="_x0000_s2816"/>
                </a:ext>
                <a:ext uri="{FF2B5EF4-FFF2-40B4-BE49-F238E27FC236}">
                  <a16:creationId xmlns:a16="http://schemas.microsoft.com/office/drawing/2014/main" id="{00000000-0008-0000-0000-00000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30</xdr:row>
          <xdr:rowOff>0</xdr:rowOff>
        </xdr:from>
        <xdr:to>
          <xdr:col>11</xdr:col>
          <xdr:colOff>866775</xdr:colOff>
          <xdr:row>31</xdr:row>
          <xdr:rowOff>0</xdr:rowOff>
        </xdr:to>
        <xdr:sp macro="" textlink="">
          <xdr:nvSpPr>
            <xdr:cNvPr id="2819" name="Option Button 771" hidden="1">
              <a:extLst>
                <a:ext uri="{63B3BB69-23CF-44E3-9099-C40C66FF867C}">
                  <a14:compatExt spid="_x0000_s2819"/>
                </a:ext>
                <a:ext uri="{FF2B5EF4-FFF2-40B4-BE49-F238E27FC236}">
                  <a16:creationId xmlns:a16="http://schemas.microsoft.com/office/drawing/2014/main" id="{00000000-0008-0000-0000-00000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31</xdr:row>
          <xdr:rowOff>0</xdr:rowOff>
        </xdr:from>
        <xdr:to>
          <xdr:col>12</xdr:col>
          <xdr:colOff>76200</xdr:colOff>
          <xdr:row>32</xdr:row>
          <xdr:rowOff>0</xdr:rowOff>
        </xdr:to>
        <xdr:sp macro="" textlink="">
          <xdr:nvSpPr>
            <xdr:cNvPr id="2820" name="Option Button 772" hidden="1">
              <a:extLst>
                <a:ext uri="{63B3BB69-23CF-44E3-9099-C40C66FF867C}">
                  <a14:compatExt spid="_x0000_s2820"/>
                </a:ext>
                <a:ext uri="{FF2B5EF4-FFF2-40B4-BE49-F238E27FC236}">
                  <a16:creationId xmlns:a16="http://schemas.microsoft.com/office/drawing/2014/main" id="{00000000-0008-0000-0000-00000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１０割（標準的な運賃と同額）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32</xdr:row>
          <xdr:rowOff>0</xdr:rowOff>
        </xdr:from>
        <xdr:to>
          <xdr:col>11</xdr:col>
          <xdr:colOff>866775</xdr:colOff>
          <xdr:row>33</xdr:row>
          <xdr:rowOff>0</xdr:rowOff>
        </xdr:to>
        <xdr:sp macro="" textlink="">
          <xdr:nvSpPr>
            <xdr:cNvPr id="2821" name="Option Button 773" hidden="1">
              <a:extLst>
                <a:ext uri="{63B3BB69-23CF-44E3-9099-C40C66FF867C}">
                  <a14:compatExt spid="_x0000_s2821"/>
                </a:ext>
                <a:ext uri="{FF2B5EF4-FFF2-40B4-BE49-F238E27FC236}">
                  <a16:creationId xmlns:a16="http://schemas.microsoft.com/office/drawing/2014/main" id="{00000000-0008-0000-0000-00000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33</xdr:row>
          <xdr:rowOff>0</xdr:rowOff>
        </xdr:from>
        <xdr:to>
          <xdr:col>11</xdr:col>
          <xdr:colOff>866775</xdr:colOff>
          <xdr:row>34</xdr:row>
          <xdr:rowOff>0</xdr:rowOff>
        </xdr:to>
        <xdr:sp macro="" textlink="">
          <xdr:nvSpPr>
            <xdr:cNvPr id="2822" name="Option Button 774" hidden="1">
              <a:extLst>
                <a:ext uri="{63B3BB69-23CF-44E3-9099-C40C66FF867C}">
                  <a14:compatExt spid="_x0000_s2822"/>
                </a:ext>
                <a:ext uri="{FF2B5EF4-FFF2-40B4-BE49-F238E27FC236}">
                  <a16:creationId xmlns:a16="http://schemas.microsoft.com/office/drawing/2014/main" id="{00000000-0008-0000-0000-00000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34</xdr:row>
          <xdr:rowOff>0</xdr:rowOff>
        </xdr:from>
        <xdr:to>
          <xdr:col>11</xdr:col>
          <xdr:colOff>866775</xdr:colOff>
          <xdr:row>35</xdr:row>
          <xdr:rowOff>0</xdr:rowOff>
        </xdr:to>
        <xdr:sp macro="" textlink="">
          <xdr:nvSpPr>
            <xdr:cNvPr id="2823" name="Option Button 775" hidden="1">
              <a:extLst>
                <a:ext uri="{63B3BB69-23CF-44E3-9099-C40C66FF867C}">
                  <a14:compatExt spid="_x0000_s2823"/>
                </a:ext>
                <a:ext uri="{FF2B5EF4-FFF2-40B4-BE49-F238E27FC236}">
                  <a16:creationId xmlns:a16="http://schemas.microsoft.com/office/drawing/2014/main" id="{00000000-0008-0000-0000-00000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35</xdr:row>
          <xdr:rowOff>0</xdr:rowOff>
        </xdr:from>
        <xdr:to>
          <xdr:col>11</xdr:col>
          <xdr:colOff>866775</xdr:colOff>
          <xdr:row>36</xdr:row>
          <xdr:rowOff>0</xdr:rowOff>
        </xdr:to>
        <xdr:sp macro="" textlink="">
          <xdr:nvSpPr>
            <xdr:cNvPr id="2824" name="Option Button 776" hidden="1">
              <a:extLst>
                <a:ext uri="{63B3BB69-23CF-44E3-9099-C40C66FF867C}">
                  <a14:compatExt spid="_x0000_s2824"/>
                </a:ext>
                <a:ext uri="{FF2B5EF4-FFF2-40B4-BE49-F238E27FC236}">
                  <a16:creationId xmlns:a16="http://schemas.microsoft.com/office/drawing/2014/main" id="{00000000-0008-0000-0000-00000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36</xdr:row>
          <xdr:rowOff>0</xdr:rowOff>
        </xdr:from>
        <xdr:to>
          <xdr:col>11</xdr:col>
          <xdr:colOff>866775</xdr:colOff>
          <xdr:row>37</xdr:row>
          <xdr:rowOff>0</xdr:rowOff>
        </xdr:to>
        <xdr:sp macro="" textlink="">
          <xdr:nvSpPr>
            <xdr:cNvPr id="2825" name="Option Button 777" hidden="1">
              <a:extLst>
                <a:ext uri="{63B3BB69-23CF-44E3-9099-C40C66FF867C}">
                  <a14:compatExt spid="_x0000_s2825"/>
                </a:ext>
                <a:ext uri="{FF2B5EF4-FFF2-40B4-BE49-F238E27FC236}">
                  <a16:creationId xmlns:a16="http://schemas.microsoft.com/office/drawing/2014/main" id="{00000000-0008-0000-0000-00000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37</xdr:row>
          <xdr:rowOff>0</xdr:rowOff>
        </xdr:from>
        <xdr:to>
          <xdr:col>11</xdr:col>
          <xdr:colOff>866775</xdr:colOff>
          <xdr:row>38</xdr:row>
          <xdr:rowOff>0</xdr:rowOff>
        </xdr:to>
        <xdr:sp macro="" textlink="">
          <xdr:nvSpPr>
            <xdr:cNvPr id="2826" name="Option Button 778" hidden="1">
              <a:extLst>
                <a:ext uri="{63B3BB69-23CF-44E3-9099-C40C66FF867C}">
                  <a14:compatExt spid="_x0000_s2826"/>
                </a:ext>
                <a:ext uri="{FF2B5EF4-FFF2-40B4-BE49-F238E27FC236}">
                  <a16:creationId xmlns:a16="http://schemas.microsoft.com/office/drawing/2014/main" id="{00000000-0008-0000-0000-00000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38</xdr:row>
          <xdr:rowOff>0</xdr:rowOff>
        </xdr:from>
        <xdr:to>
          <xdr:col>11</xdr:col>
          <xdr:colOff>866775</xdr:colOff>
          <xdr:row>39</xdr:row>
          <xdr:rowOff>0</xdr:rowOff>
        </xdr:to>
        <xdr:sp macro="" textlink="">
          <xdr:nvSpPr>
            <xdr:cNvPr id="2827" name="Option Button 779" hidden="1">
              <a:extLst>
                <a:ext uri="{63B3BB69-23CF-44E3-9099-C40C66FF867C}">
                  <a14:compatExt spid="_x0000_s2827"/>
                </a:ext>
                <a:ext uri="{FF2B5EF4-FFF2-40B4-BE49-F238E27FC236}">
                  <a16:creationId xmlns:a16="http://schemas.microsoft.com/office/drawing/2014/main" id="{00000000-0008-0000-0000-00000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39</xdr:row>
          <xdr:rowOff>0</xdr:rowOff>
        </xdr:from>
        <xdr:to>
          <xdr:col>11</xdr:col>
          <xdr:colOff>866775</xdr:colOff>
          <xdr:row>40</xdr:row>
          <xdr:rowOff>0</xdr:rowOff>
        </xdr:to>
        <xdr:sp macro="" textlink="">
          <xdr:nvSpPr>
            <xdr:cNvPr id="2828" name="Option Button 780" hidden="1">
              <a:extLst>
                <a:ext uri="{63B3BB69-23CF-44E3-9099-C40C66FF867C}">
                  <a14:compatExt spid="_x0000_s2828"/>
                </a:ext>
                <a:ext uri="{FF2B5EF4-FFF2-40B4-BE49-F238E27FC236}">
                  <a16:creationId xmlns:a16="http://schemas.microsoft.com/office/drawing/2014/main" id="{00000000-0008-0000-0000-00000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40</xdr:row>
          <xdr:rowOff>0</xdr:rowOff>
        </xdr:from>
        <xdr:to>
          <xdr:col>11</xdr:col>
          <xdr:colOff>866775</xdr:colOff>
          <xdr:row>41</xdr:row>
          <xdr:rowOff>0</xdr:rowOff>
        </xdr:to>
        <xdr:sp macro="" textlink="">
          <xdr:nvSpPr>
            <xdr:cNvPr id="2829" name="Option Button 781" hidden="1">
              <a:extLst>
                <a:ext uri="{63B3BB69-23CF-44E3-9099-C40C66FF867C}">
                  <a14:compatExt spid="_x0000_s2829"/>
                </a:ext>
                <a:ext uri="{FF2B5EF4-FFF2-40B4-BE49-F238E27FC236}">
                  <a16:creationId xmlns:a16="http://schemas.microsoft.com/office/drawing/2014/main" id="{00000000-0008-0000-0000-00000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41</xdr:row>
          <xdr:rowOff>0</xdr:rowOff>
        </xdr:from>
        <xdr:to>
          <xdr:col>11</xdr:col>
          <xdr:colOff>1400175</xdr:colOff>
          <xdr:row>42</xdr:row>
          <xdr:rowOff>0</xdr:rowOff>
        </xdr:to>
        <xdr:sp macro="" textlink="">
          <xdr:nvSpPr>
            <xdr:cNvPr id="2830" name="Option Button 782" hidden="1">
              <a:extLst>
                <a:ext uri="{63B3BB69-23CF-44E3-9099-C40C66FF867C}">
                  <a14:compatExt spid="_x0000_s2830"/>
                </a:ext>
                <a:ext uri="{FF2B5EF4-FFF2-40B4-BE49-F238E27FC236}">
                  <a16:creationId xmlns:a16="http://schemas.microsoft.com/office/drawing/2014/main" id="{00000000-0008-0000-0000-00000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金額を回答（下欄に記入）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44</xdr:row>
          <xdr:rowOff>209550</xdr:rowOff>
        </xdr:from>
        <xdr:to>
          <xdr:col>7</xdr:col>
          <xdr:colOff>228600</xdr:colOff>
          <xdr:row>57</xdr:row>
          <xdr:rowOff>47625</xdr:rowOff>
        </xdr:to>
        <xdr:sp macro="" textlink="">
          <xdr:nvSpPr>
            <xdr:cNvPr id="2831" name="Group Box 783" hidden="1">
              <a:extLst>
                <a:ext uri="{63B3BB69-23CF-44E3-9099-C40C66FF867C}">
                  <a14:compatExt spid="_x0000_s2831"/>
                </a:ext>
                <a:ext uri="{FF2B5EF4-FFF2-40B4-BE49-F238E27FC236}">
                  <a16:creationId xmlns:a16="http://schemas.microsoft.com/office/drawing/2014/main" id="{00000000-0008-0000-0000-00000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44</xdr:row>
          <xdr:rowOff>171450</xdr:rowOff>
        </xdr:from>
        <xdr:to>
          <xdr:col>8</xdr:col>
          <xdr:colOff>1981200</xdr:colOff>
          <xdr:row>57</xdr:row>
          <xdr:rowOff>66675</xdr:rowOff>
        </xdr:to>
        <xdr:sp macro="" textlink="">
          <xdr:nvSpPr>
            <xdr:cNvPr id="2833" name="Group Box 785" hidden="1">
              <a:extLst>
                <a:ext uri="{63B3BB69-23CF-44E3-9099-C40C66FF867C}">
                  <a14:compatExt spid="_x0000_s2833"/>
                </a:ext>
                <a:ext uri="{FF2B5EF4-FFF2-40B4-BE49-F238E27FC236}">
                  <a16:creationId xmlns:a16="http://schemas.microsoft.com/office/drawing/2014/main" id="{00000000-0008-0000-0000-00001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2085975</xdr:colOff>
          <xdr:row>44</xdr:row>
          <xdr:rowOff>171450</xdr:rowOff>
        </xdr:from>
        <xdr:to>
          <xdr:col>10</xdr:col>
          <xdr:colOff>152400</xdr:colOff>
          <xdr:row>57</xdr:row>
          <xdr:rowOff>57150</xdr:rowOff>
        </xdr:to>
        <xdr:sp macro="" textlink="">
          <xdr:nvSpPr>
            <xdr:cNvPr id="2834" name="Group Box 786" hidden="1">
              <a:extLst>
                <a:ext uri="{63B3BB69-23CF-44E3-9099-C40C66FF867C}">
                  <a14:compatExt spid="_x0000_s2834"/>
                </a:ext>
                <a:ext uri="{FF2B5EF4-FFF2-40B4-BE49-F238E27FC236}">
                  <a16:creationId xmlns:a16="http://schemas.microsoft.com/office/drawing/2014/main" id="{00000000-0008-0000-0000-00001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44</xdr:row>
          <xdr:rowOff>171450</xdr:rowOff>
        </xdr:from>
        <xdr:to>
          <xdr:col>12</xdr:col>
          <xdr:colOff>142875</xdr:colOff>
          <xdr:row>57</xdr:row>
          <xdr:rowOff>114300</xdr:rowOff>
        </xdr:to>
        <xdr:sp macro="" textlink="">
          <xdr:nvSpPr>
            <xdr:cNvPr id="2835" name="Group Box 787" hidden="1">
              <a:extLst>
                <a:ext uri="{63B3BB69-23CF-44E3-9099-C40C66FF867C}">
                  <a14:compatExt spid="_x0000_s2835"/>
                </a:ext>
                <a:ext uri="{FF2B5EF4-FFF2-40B4-BE49-F238E27FC236}">
                  <a16:creationId xmlns:a16="http://schemas.microsoft.com/office/drawing/2014/main" id="{00000000-0008-0000-0000-00001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45</xdr:row>
          <xdr:rowOff>28575</xdr:rowOff>
        </xdr:from>
        <xdr:to>
          <xdr:col>6</xdr:col>
          <xdr:colOff>895350</xdr:colOff>
          <xdr:row>46</xdr:row>
          <xdr:rowOff>28575</xdr:rowOff>
        </xdr:to>
        <xdr:sp macro="" textlink="">
          <xdr:nvSpPr>
            <xdr:cNvPr id="2837" name="Option Button 789" hidden="1">
              <a:extLst>
                <a:ext uri="{63B3BB69-23CF-44E3-9099-C40C66FF867C}">
                  <a14:compatExt spid="_x0000_s2837"/>
                </a:ext>
                <a:ext uri="{FF2B5EF4-FFF2-40B4-BE49-F238E27FC236}">
                  <a16:creationId xmlns:a16="http://schemas.microsoft.com/office/drawing/2014/main" id="{00000000-0008-0000-0000-00001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46</xdr:row>
          <xdr:rowOff>28575</xdr:rowOff>
        </xdr:from>
        <xdr:to>
          <xdr:col>7</xdr:col>
          <xdr:colOff>114300</xdr:colOff>
          <xdr:row>47</xdr:row>
          <xdr:rowOff>28575</xdr:rowOff>
        </xdr:to>
        <xdr:sp macro="" textlink="">
          <xdr:nvSpPr>
            <xdr:cNvPr id="2838" name="Option Button 790" hidden="1">
              <a:extLst>
                <a:ext uri="{63B3BB69-23CF-44E3-9099-C40C66FF867C}">
                  <a14:compatExt spid="_x0000_s2838"/>
                </a:ext>
                <a:ext uri="{FF2B5EF4-FFF2-40B4-BE49-F238E27FC236}">
                  <a16:creationId xmlns:a16="http://schemas.microsoft.com/office/drawing/2014/main" id="{00000000-0008-0000-0000-00001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１０割（標準的な運賃と同額）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47</xdr:row>
          <xdr:rowOff>28575</xdr:rowOff>
        </xdr:from>
        <xdr:to>
          <xdr:col>6</xdr:col>
          <xdr:colOff>895350</xdr:colOff>
          <xdr:row>48</xdr:row>
          <xdr:rowOff>28575</xdr:rowOff>
        </xdr:to>
        <xdr:sp macro="" textlink="">
          <xdr:nvSpPr>
            <xdr:cNvPr id="2839" name="Option Button 791" hidden="1">
              <a:extLst>
                <a:ext uri="{63B3BB69-23CF-44E3-9099-C40C66FF867C}">
                  <a14:compatExt spid="_x0000_s2839"/>
                </a:ext>
                <a:ext uri="{FF2B5EF4-FFF2-40B4-BE49-F238E27FC236}">
                  <a16:creationId xmlns:a16="http://schemas.microsoft.com/office/drawing/2014/main" id="{00000000-0008-0000-0000-00001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48</xdr:row>
          <xdr:rowOff>28575</xdr:rowOff>
        </xdr:from>
        <xdr:to>
          <xdr:col>6</xdr:col>
          <xdr:colOff>895350</xdr:colOff>
          <xdr:row>49</xdr:row>
          <xdr:rowOff>28575</xdr:rowOff>
        </xdr:to>
        <xdr:sp macro="" textlink="">
          <xdr:nvSpPr>
            <xdr:cNvPr id="2840" name="Option Button 792" hidden="1">
              <a:extLst>
                <a:ext uri="{63B3BB69-23CF-44E3-9099-C40C66FF867C}">
                  <a14:compatExt spid="_x0000_s2840"/>
                </a:ext>
                <a:ext uri="{FF2B5EF4-FFF2-40B4-BE49-F238E27FC236}">
                  <a16:creationId xmlns:a16="http://schemas.microsoft.com/office/drawing/2014/main" id="{00000000-0008-0000-0000-00001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49</xdr:row>
          <xdr:rowOff>28575</xdr:rowOff>
        </xdr:from>
        <xdr:to>
          <xdr:col>6</xdr:col>
          <xdr:colOff>895350</xdr:colOff>
          <xdr:row>50</xdr:row>
          <xdr:rowOff>28575</xdr:rowOff>
        </xdr:to>
        <xdr:sp macro="" textlink="">
          <xdr:nvSpPr>
            <xdr:cNvPr id="2841" name="Option Button 793" hidden="1">
              <a:extLst>
                <a:ext uri="{63B3BB69-23CF-44E3-9099-C40C66FF867C}">
                  <a14:compatExt spid="_x0000_s2841"/>
                </a:ext>
                <a:ext uri="{FF2B5EF4-FFF2-40B4-BE49-F238E27FC236}">
                  <a16:creationId xmlns:a16="http://schemas.microsoft.com/office/drawing/2014/main" id="{00000000-0008-0000-0000-00001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50</xdr:row>
          <xdr:rowOff>28575</xdr:rowOff>
        </xdr:from>
        <xdr:to>
          <xdr:col>6</xdr:col>
          <xdr:colOff>895350</xdr:colOff>
          <xdr:row>51</xdr:row>
          <xdr:rowOff>28575</xdr:rowOff>
        </xdr:to>
        <xdr:sp macro="" textlink="">
          <xdr:nvSpPr>
            <xdr:cNvPr id="2842" name="Option Button 794" hidden="1">
              <a:extLst>
                <a:ext uri="{63B3BB69-23CF-44E3-9099-C40C66FF867C}">
                  <a14:compatExt spid="_x0000_s2842"/>
                </a:ext>
                <a:ext uri="{FF2B5EF4-FFF2-40B4-BE49-F238E27FC236}">
                  <a16:creationId xmlns:a16="http://schemas.microsoft.com/office/drawing/2014/main" id="{00000000-0008-0000-0000-00001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51</xdr:row>
          <xdr:rowOff>28575</xdr:rowOff>
        </xdr:from>
        <xdr:to>
          <xdr:col>6</xdr:col>
          <xdr:colOff>895350</xdr:colOff>
          <xdr:row>52</xdr:row>
          <xdr:rowOff>28575</xdr:rowOff>
        </xdr:to>
        <xdr:sp macro="" textlink="">
          <xdr:nvSpPr>
            <xdr:cNvPr id="2843" name="Option Button 795" hidden="1">
              <a:extLst>
                <a:ext uri="{63B3BB69-23CF-44E3-9099-C40C66FF867C}">
                  <a14:compatExt spid="_x0000_s2843"/>
                </a:ext>
                <a:ext uri="{FF2B5EF4-FFF2-40B4-BE49-F238E27FC236}">
                  <a16:creationId xmlns:a16="http://schemas.microsoft.com/office/drawing/2014/main" id="{00000000-0008-0000-0000-00001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52</xdr:row>
          <xdr:rowOff>28575</xdr:rowOff>
        </xdr:from>
        <xdr:to>
          <xdr:col>6</xdr:col>
          <xdr:colOff>895350</xdr:colOff>
          <xdr:row>53</xdr:row>
          <xdr:rowOff>28575</xdr:rowOff>
        </xdr:to>
        <xdr:sp macro="" textlink="">
          <xdr:nvSpPr>
            <xdr:cNvPr id="2844" name="Option Button 796" hidden="1">
              <a:extLst>
                <a:ext uri="{63B3BB69-23CF-44E3-9099-C40C66FF867C}">
                  <a14:compatExt spid="_x0000_s2844"/>
                </a:ext>
                <a:ext uri="{FF2B5EF4-FFF2-40B4-BE49-F238E27FC236}">
                  <a16:creationId xmlns:a16="http://schemas.microsoft.com/office/drawing/2014/main" id="{00000000-0008-0000-0000-00001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53</xdr:row>
          <xdr:rowOff>28575</xdr:rowOff>
        </xdr:from>
        <xdr:to>
          <xdr:col>6</xdr:col>
          <xdr:colOff>895350</xdr:colOff>
          <xdr:row>54</xdr:row>
          <xdr:rowOff>28575</xdr:rowOff>
        </xdr:to>
        <xdr:sp macro="" textlink="">
          <xdr:nvSpPr>
            <xdr:cNvPr id="2845" name="Option Button 797" hidden="1">
              <a:extLst>
                <a:ext uri="{63B3BB69-23CF-44E3-9099-C40C66FF867C}">
                  <a14:compatExt spid="_x0000_s2845"/>
                </a:ext>
                <a:ext uri="{FF2B5EF4-FFF2-40B4-BE49-F238E27FC236}">
                  <a16:creationId xmlns:a16="http://schemas.microsoft.com/office/drawing/2014/main" id="{00000000-0008-0000-0000-00001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54</xdr:row>
          <xdr:rowOff>28575</xdr:rowOff>
        </xdr:from>
        <xdr:to>
          <xdr:col>6</xdr:col>
          <xdr:colOff>895350</xdr:colOff>
          <xdr:row>55</xdr:row>
          <xdr:rowOff>28575</xdr:rowOff>
        </xdr:to>
        <xdr:sp macro="" textlink="">
          <xdr:nvSpPr>
            <xdr:cNvPr id="2846" name="Option Button 798" hidden="1">
              <a:extLst>
                <a:ext uri="{63B3BB69-23CF-44E3-9099-C40C66FF867C}">
                  <a14:compatExt spid="_x0000_s2846"/>
                </a:ext>
                <a:ext uri="{FF2B5EF4-FFF2-40B4-BE49-F238E27FC236}">
                  <a16:creationId xmlns:a16="http://schemas.microsoft.com/office/drawing/2014/main" id="{00000000-0008-0000-0000-00001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55</xdr:row>
          <xdr:rowOff>28575</xdr:rowOff>
        </xdr:from>
        <xdr:to>
          <xdr:col>6</xdr:col>
          <xdr:colOff>895350</xdr:colOff>
          <xdr:row>56</xdr:row>
          <xdr:rowOff>28575</xdr:rowOff>
        </xdr:to>
        <xdr:sp macro="" textlink="">
          <xdr:nvSpPr>
            <xdr:cNvPr id="2847" name="Option Button 799" hidden="1">
              <a:extLst>
                <a:ext uri="{63B3BB69-23CF-44E3-9099-C40C66FF867C}">
                  <a14:compatExt spid="_x0000_s2847"/>
                </a:ext>
                <a:ext uri="{FF2B5EF4-FFF2-40B4-BE49-F238E27FC236}">
                  <a16:creationId xmlns:a16="http://schemas.microsoft.com/office/drawing/2014/main" id="{00000000-0008-0000-0000-00001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56</xdr:row>
          <xdr:rowOff>28575</xdr:rowOff>
        </xdr:from>
        <xdr:to>
          <xdr:col>7</xdr:col>
          <xdr:colOff>104775</xdr:colOff>
          <xdr:row>57</xdr:row>
          <xdr:rowOff>28575</xdr:rowOff>
        </xdr:to>
        <xdr:sp macro="" textlink="">
          <xdr:nvSpPr>
            <xdr:cNvPr id="2848" name="Option Button 800" hidden="1">
              <a:extLst>
                <a:ext uri="{63B3BB69-23CF-44E3-9099-C40C66FF867C}">
                  <a14:compatExt spid="_x0000_s2848"/>
                </a:ext>
                <a:ext uri="{FF2B5EF4-FFF2-40B4-BE49-F238E27FC236}">
                  <a16:creationId xmlns:a16="http://schemas.microsoft.com/office/drawing/2014/main" id="{00000000-0008-0000-0000-00002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金額を回答（下欄に記入）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44</xdr:row>
          <xdr:rowOff>247650</xdr:rowOff>
        </xdr:from>
        <xdr:to>
          <xdr:col>8</xdr:col>
          <xdr:colOff>1838325</xdr:colOff>
          <xdr:row>46</xdr:row>
          <xdr:rowOff>0</xdr:rowOff>
        </xdr:to>
        <xdr:sp macro="" textlink="">
          <xdr:nvSpPr>
            <xdr:cNvPr id="2853" name="Option Button 805" hidden="1">
              <a:extLst>
                <a:ext uri="{63B3BB69-23CF-44E3-9099-C40C66FF867C}">
                  <a14:compatExt spid="_x0000_s2853"/>
                </a:ext>
                <a:ext uri="{FF2B5EF4-FFF2-40B4-BE49-F238E27FC236}">
                  <a16:creationId xmlns:a16="http://schemas.microsoft.com/office/drawing/2014/main" id="{00000000-0008-0000-0000-00002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標準的な運賃（告示運賃）を提示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46</xdr:row>
          <xdr:rowOff>238125</xdr:rowOff>
        </xdr:from>
        <xdr:to>
          <xdr:col>8</xdr:col>
          <xdr:colOff>1619250</xdr:colOff>
          <xdr:row>49</xdr:row>
          <xdr:rowOff>57150</xdr:rowOff>
        </xdr:to>
        <xdr:sp macro="" textlink="">
          <xdr:nvSpPr>
            <xdr:cNvPr id="2855" name="Option Button 807" hidden="1">
              <a:extLst>
                <a:ext uri="{63B3BB69-23CF-44E3-9099-C40C66FF867C}">
                  <a14:compatExt spid="_x0000_s2855"/>
                </a:ext>
                <a:ext uri="{FF2B5EF4-FFF2-40B4-BE49-F238E27FC236}">
                  <a16:creationId xmlns:a16="http://schemas.microsoft.com/office/drawing/2014/main" id="{00000000-0008-0000-0000-00002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標準的な運賃（自社独自）の原価計算を考慮した運賃を提示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48</xdr:row>
          <xdr:rowOff>238125</xdr:rowOff>
        </xdr:from>
        <xdr:to>
          <xdr:col>8</xdr:col>
          <xdr:colOff>1619250</xdr:colOff>
          <xdr:row>51</xdr:row>
          <xdr:rowOff>57150</xdr:rowOff>
        </xdr:to>
        <xdr:sp macro="" textlink="">
          <xdr:nvSpPr>
            <xdr:cNvPr id="2857" name="Option Button 809" hidden="1">
              <a:extLst>
                <a:ext uri="{63B3BB69-23CF-44E3-9099-C40C66FF867C}">
                  <a14:compatExt spid="_x0000_s2857"/>
                </a:ext>
                <a:ext uri="{FF2B5EF4-FFF2-40B4-BE49-F238E27FC236}">
                  <a16:creationId xmlns:a16="http://schemas.microsoft.com/office/drawing/2014/main" id="{00000000-0008-0000-0000-00002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自社独自の原価計算を考慮した運賃を提示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50</xdr:row>
          <xdr:rowOff>238125</xdr:rowOff>
        </xdr:from>
        <xdr:to>
          <xdr:col>8</xdr:col>
          <xdr:colOff>1619250</xdr:colOff>
          <xdr:row>53</xdr:row>
          <xdr:rowOff>57150</xdr:rowOff>
        </xdr:to>
        <xdr:sp macro="" textlink="">
          <xdr:nvSpPr>
            <xdr:cNvPr id="2859" name="Option Button 811" hidden="1">
              <a:extLst>
                <a:ext uri="{63B3BB69-23CF-44E3-9099-C40C66FF867C}">
                  <a14:compatExt spid="_x0000_s2859"/>
                </a:ext>
                <a:ext uri="{FF2B5EF4-FFF2-40B4-BE49-F238E27FC236}">
                  <a16:creationId xmlns:a16="http://schemas.microsoft.com/office/drawing/2014/main" id="{00000000-0008-0000-0000-00002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上記以外の、一定の割合　又は　運賃額を提示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52</xdr:row>
          <xdr:rowOff>238125</xdr:rowOff>
        </xdr:from>
        <xdr:to>
          <xdr:col>8</xdr:col>
          <xdr:colOff>1581150</xdr:colOff>
          <xdr:row>55</xdr:row>
          <xdr:rowOff>57150</xdr:rowOff>
        </xdr:to>
        <xdr:sp macro="" textlink="">
          <xdr:nvSpPr>
            <xdr:cNvPr id="2861" name="Option Button 813" hidden="1">
              <a:extLst>
                <a:ext uri="{63B3BB69-23CF-44E3-9099-C40C66FF867C}">
                  <a14:compatExt spid="_x0000_s2861"/>
                </a:ext>
                <a:ext uri="{FF2B5EF4-FFF2-40B4-BE49-F238E27FC236}">
                  <a16:creationId xmlns:a16="http://schemas.microsoft.com/office/drawing/2014/main" id="{00000000-0008-0000-0000-00002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新たな運賃は提示していない（右欄の割合回答不要）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45</xdr:row>
          <xdr:rowOff>0</xdr:rowOff>
        </xdr:from>
        <xdr:to>
          <xdr:col>9</xdr:col>
          <xdr:colOff>904875</xdr:colOff>
          <xdr:row>46</xdr:row>
          <xdr:rowOff>0</xdr:rowOff>
        </xdr:to>
        <xdr:sp macro="" textlink="">
          <xdr:nvSpPr>
            <xdr:cNvPr id="2862" name="Option Button 814" hidden="1">
              <a:extLst>
                <a:ext uri="{63B3BB69-23CF-44E3-9099-C40C66FF867C}">
                  <a14:compatExt spid="_x0000_s2862"/>
                </a:ext>
                <a:ext uri="{FF2B5EF4-FFF2-40B4-BE49-F238E27FC236}">
                  <a16:creationId xmlns:a16="http://schemas.microsoft.com/office/drawing/2014/main" id="{00000000-0008-0000-0000-00002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46</xdr:row>
          <xdr:rowOff>0</xdr:rowOff>
        </xdr:from>
        <xdr:to>
          <xdr:col>10</xdr:col>
          <xdr:colOff>161925</xdr:colOff>
          <xdr:row>47</xdr:row>
          <xdr:rowOff>0</xdr:rowOff>
        </xdr:to>
        <xdr:sp macro="" textlink="">
          <xdr:nvSpPr>
            <xdr:cNvPr id="2863" name="Option Button 815" hidden="1">
              <a:extLst>
                <a:ext uri="{63B3BB69-23CF-44E3-9099-C40C66FF867C}">
                  <a14:compatExt spid="_x0000_s2863"/>
                </a:ext>
                <a:ext uri="{FF2B5EF4-FFF2-40B4-BE49-F238E27FC236}">
                  <a16:creationId xmlns:a16="http://schemas.microsoft.com/office/drawing/2014/main" id="{00000000-0008-0000-0000-00002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１０割（標準的な運賃と同額）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47</xdr:row>
          <xdr:rowOff>0</xdr:rowOff>
        </xdr:from>
        <xdr:to>
          <xdr:col>9</xdr:col>
          <xdr:colOff>904875</xdr:colOff>
          <xdr:row>48</xdr:row>
          <xdr:rowOff>0</xdr:rowOff>
        </xdr:to>
        <xdr:sp macro="" textlink="">
          <xdr:nvSpPr>
            <xdr:cNvPr id="2864" name="Option Button 816" hidden="1">
              <a:extLst>
                <a:ext uri="{63B3BB69-23CF-44E3-9099-C40C66FF867C}">
                  <a14:compatExt spid="_x0000_s2864"/>
                </a:ext>
                <a:ext uri="{FF2B5EF4-FFF2-40B4-BE49-F238E27FC236}">
                  <a16:creationId xmlns:a16="http://schemas.microsoft.com/office/drawing/2014/main" id="{00000000-0008-0000-0000-00003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48</xdr:row>
          <xdr:rowOff>0</xdr:rowOff>
        </xdr:from>
        <xdr:to>
          <xdr:col>9</xdr:col>
          <xdr:colOff>904875</xdr:colOff>
          <xdr:row>49</xdr:row>
          <xdr:rowOff>0</xdr:rowOff>
        </xdr:to>
        <xdr:sp macro="" textlink="">
          <xdr:nvSpPr>
            <xdr:cNvPr id="2865" name="Option Button 817" hidden="1">
              <a:extLst>
                <a:ext uri="{63B3BB69-23CF-44E3-9099-C40C66FF867C}">
                  <a14:compatExt spid="_x0000_s2865"/>
                </a:ext>
                <a:ext uri="{FF2B5EF4-FFF2-40B4-BE49-F238E27FC236}">
                  <a16:creationId xmlns:a16="http://schemas.microsoft.com/office/drawing/2014/main" id="{00000000-0008-0000-0000-00003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49</xdr:row>
          <xdr:rowOff>0</xdr:rowOff>
        </xdr:from>
        <xdr:to>
          <xdr:col>9</xdr:col>
          <xdr:colOff>904875</xdr:colOff>
          <xdr:row>50</xdr:row>
          <xdr:rowOff>0</xdr:rowOff>
        </xdr:to>
        <xdr:sp macro="" textlink="">
          <xdr:nvSpPr>
            <xdr:cNvPr id="2866" name="Option Button 818" hidden="1">
              <a:extLst>
                <a:ext uri="{63B3BB69-23CF-44E3-9099-C40C66FF867C}">
                  <a14:compatExt spid="_x0000_s2866"/>
                </a:ext>
                <a:ext uri="{FF2B5EF4-FFF2-40B4-BE49-F238E27FC236}">
                  <a16:creationId xmlns:a16="http://schemas.microsoft.com/office/drawing/2014/main" id="{00000000-0008-0000-0000-00003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50</xdr:row>
          <xdr:rowOff>0</xdr:rowOff>
        </xdr:from>
        <xdr:to>
          <xdr:col>9</xdr:col>
          <xdr:colOff>904875</xdr:colOff>
          <xdr:row>51</xdr:row>
          <xdr:rowOff>0</xdr:rowOff>
        </xdr:to>
        <xdr:sp macro="" textlink="">
          <xdr:nvSpPr>
            <xdr:cNvPr id="2867" name="Option Button 819" hidden="1">
              <a:extLst>
                <a:ext uri="{63B3BB69-23CF-44E3-9099-C40C66FF867C}">
                  <a14:compatExt spid="_x0000_s2867"/>
                </a:ext>
                <a:ext uri="{FF2B5EF4-FFF2-40B4-BE49-F238E27FC236}">
                  <a16:creationId xmlns:a16="http://schemas.microsoft.com/office/drawing/2014/main" id="{00000000-0008-0000-0000-00003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51</xdr:row>
          <xdr:rowOff>0</xdr:rowOff>
        </xdr:from>
        <xdr:to>
          <xdr:col>9</xdr:col>
          <xdr:colOff>904875</xdr:colOff>
          <xdr:row>52</xdr:row>
          <xdr:rowOff>0</xdr:rowOff>
        </xdr:to>
        <xdr:sp macro="" textlink="">
          <xdr:nvSpPr>
            <xdr:cNvPr id="2868" name="Option Button 820" hidden="1">
              <a:extLst>
                <a:ext uri="{63B3BB69-23CF-44E3-9099-C40C66FF867C}">
                  <a14:compatExt spid="_x0000_s2868"/>
                </a:ext>
                <a:ext uri="{FF2B5EF4-FFF2-40B4-BE49-F238E27FC236}">
                  <a16:creationId xmlns:a16="http://schemas.microsoft.com/office/drawing/2014/main" id="{00000000-0008-0000-0000-00003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52</xdr:row>
          <xdr:rowOff>0</xdr:rowOff>
        </xdr:from>
        <xdr:to>
          <xdr:col>9</xdr:col>
          <xdr:colOff>904875</xdr:colOff>
          <xdr:row>53</xdr:row>
          <xdr:rowOff>0</xdr:rowOff>
        </xdr:to>
        <xdr:sp macro="" textlink="">
          <xdr:nvSpPr>
            <xdr:cNvPr id="2869" name="Option Button 821" hidden="1">
              <a:extLst>
                <a:ext uri="{63B3BB69-23CF-44E3-9099-C40C66FF867C}">
                  <a14:compatExt spid="_x0000_s2869"/>
                </a:ext>
                <a:ext uri="{FF2B5EF4-FFF2-40B4-BE49-F238E27FC236}">
                  <a16:creationId xmlns:a16="http://schemas.microsoft.com/office/drawing/2014/main" id="{00000000-0008-0000-0000-00003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53</xdr:row>
          <xdr:rowOff>0</xdr:rowOff>
        </xdr:from>
        <xdr:to>
          <xdr:col>9</xdr:col>
          <xdr:colOff>904875</xdr:colOff>
          <xdr:row>54</xdr:row>
          <xdr:rowOff>0</xdr:rowOff>
        </xdr:to>
        <xdr:sp macro="" textlink="">
          <xdr:nvSpPr>
            <xdr:cNvPr id="2870" name="Option Button 822" hidden="1">
              <a:extLst>
                <a:ext uri="{63B3BB69-23CF-44E3-9099-C40C66FF867C}">
                  <a14:compatExt spid="_x0000_s2870"/>
                </a:ext>
                <a:ext uri="{FF2B5EF4-FFF2-40B4-BE49-F238E27FC236}">
                  <a16:creationId xmlns:a16="http://schemas.microsoft.com/office/drawing/2014/main" id="{00000000-0008-0000-0000-00003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54</xdr:row>
          <xdr:rowOff>0</xdr:rowOff>
        </xdr:from>
        <xdr:to>
          <xdr:col>9</xdr:col>
          <xdr:colOff>904875</xdr:colOff>
          <xdr:row>55</xdr:row>
          <xdr:rowOff>0</xdr:rowOff>
        </xdr:to>
        <xdr:sp macro="" textlink="">
          <xdr:nvSpPr>
            <xdr:cNvPr id="2871" name="Option Button 823" hidden="1">
              <a:extLst>
                <a:ext uri="{63B3BB69-23CF-44E3-9099-C40C66FF867C}">
                  <a14:compatExt spid="_x0000_s2871"/>
                </a:ext>
                <a:ext uri="{FF2B5EF4-FFF2-40B4-BE49-F238E27FC236}">
                  <a16:creationId xmlns:a16="http://schemas.microsoft.com/office/drawing/2014/main" id="{00000000-0008-0000-0000-00003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55</xdr:row>
          <xdr:rowOff>0</xdr:rowOff>
        </xdr:from>
        <xdr:to>
          <xdr:col>9</xdr:col>
          <xdr:colOff>904875</xdr:colOff>
          <xdr:row>56</xdr:row>
          <xdr:rowOff>0</xdr:rowOff>
        </xdr:to>
        <xdr:sp macro="" textlink="">
          <xdr:nvSpPr>
            <xdr:cNvPr id="2872" name="Option Button 824" hidden="1">
              <a:extLst>
                <a:ext uri="{63B3BB69-23CF-44E3-9099-C40C66FF867C}">
                  <a14:compatExt spid="_x0000_s2872"/>
                </a:ext>
                <a:ext uri="{FF2B5EF4-FFF2-40B4-BE49-F238E27FC236}">
                  <a16:creationId xmlns:a16="http://schemas.microsoft.com/office/drawing/2014/main" id="{00000000-0008-0000-0000-00003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56</xdr:row>
          <xdr:rowOff>0</xdr:rowOff>
        </xdr:from>
        <xdr:to>
          <xdr:col>10</xdr:col>
          <xdr:colOff>19050</xdr:colOff>
          <xdr:row>57</xdr:row>
          <xdr:rowOff>0</xdr:rowOff>
        </xdr:to>
        <xdr:sp macro="" textlink="">
          <xdr:nvSpPr>
            <xdr:cNvPr id="2873" name="Option Button 825" hidden="1">
              <a:extLst>
                <a:ext uri="{63B3BB69-23CF-44E3-9099-C40C66FF867C}">
                  <a14:compatExt spid="_x0000_s2873"/>
                </a:ext>
                <a:ext uri="{FF2B5EF4-FFF2-40B4-BE49-F238E27FC236}">
                  <a16:creationId xmlns:a16="http://schemas.microsoft.com/office/drawing/2014/main" id="{00000000-0008-0000-0000-00003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金額を回答（下欄に記入）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45</xdr:row>
          <xdr:rowOff>9525</xdr:rowOff>
        </xdr:from>
        <xdr:to>
          <xdr:col>11</xdr:col>
          <xdr:colOff>914400</xdr:colOff>
          <xdr:row>46</xdr:row>
          <xdr:rowOff>9525</xdr:rowOff>
        </xdr:to>
        <xdr:sp macro="" textlink="">
          <xdr:nvSpPr>
            <xdr:cNvPr id="2874" name="Option Button 826" hidden="1">
              <a:extLst>
                <a:ext uri="{63B3BB69-23CF-44E3-9099-C40C66FF867C}">
                  <a14:compatExt spid="_x0000_s2874"/>
                </a:ext>
                <a:ext uri="{FF2B5EF4-FFF2-40B4-BE49-F238E27FC236}">
                  <a16:creationId xmlns:a16="http://schemas.microsoft.com/office/drawing/2014/main" id="{00000000-0008-0000-0000-00003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46</xdr:row>
          <xdr:rowOff>9525</xdr:rowOff>
        </xdr:from>
        <xdr:to>
          <xdr:col>12</xdr:col>
          <xdr:colOff>180975</xdr:colOff>
          <xdr:row>47</xdr:row>
          <xdr:rowOff>9525</xdr:rowOff>
        </xdr:to>
        <xdr:sp macro="" textlink="">
          <xdr:nvSpPr>
            <xdr:cNvPr id="2875" name="Option Button 827" hidden="1">
              <a:extLst>
                <a:ext uri="{63B3BB69-23CF-44E3-9099-C40C66FF867C}">
                  <a14:compatExt spid="_x0000_s2875"/>
                </a:ext>
                <a:ext uri="{FF2B5EF4-FFF2-40B4-BE49-F238E27FC236}">
                  <a16:creationId xmlns:a16="http://schemas.microsoft.com/office/drawing/2014/main" id="{00000000-0008-0000-0000-00003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１０割（標準的な運賃と同額）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47</xdr:row>
          <xdr:rowOff>9525</xdr:rowOff>
        </xdr:from>
        <xdr:to>
          <xdr:col>11</xdr:col>
          <xdr:colOff>914400</xdr:colOff>
          <xdr:row>48</xdr:row>
          <xdr:rowOff>9525</xdr:rowOff>
        </xdr:to>
        <xdr:sp macro="" textlink="">
          <xdr:nvSpPr>
            <xdr:cNvPr id="2876" name="Option Button 828" hidden="1">
              <a:extLst>
                <a:ext uri="{63B3BB69-23CF-44E3-9099-C40C66FF867C}">
                  <a14:compatExt spid="_x0000_s2876"/>
                </a:ext>
                <a:ext uri="{FF2B5EF4-FFF2-40B4-BE49-F238E27FC236}">
                  <a16:creationId xmlns:a16="http://schemas.microsoft.com/office/drawing/2014/main" id="{00000000-0008-0000-0000-00003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48</xdr:row>
          <xdr:rowOff>9525</xdr:rowOff>
        </xdr:from>
        <xdr:to>
          <xdr:col>11</xdr:col>
          <xdr:colOff>914400</xdr:colOff>
          <xdr:row>49</xdr:row>
          <xdr:rowOff>9525</xdr:rowOff>
        </xdr:to>
        <xdr:sp macro="" textlink="">
          <xdr:nvSpPr>
            <xdr:cNvPr id="2877" name="Option Button 829" hidden="1">
              <a:extLst>
                <a:ext uri="{63B3BB69-23CF-44E3-9099-C40C66FF867C}">
                  <a14:compatExt spid="_x0000_s2877"/>
                </a:ext>
                <a:ext uri="{FF2B5EF4-FFF2-40B4-BE49-F238E27FC236}">
                  <a16:creationId xmlns:a16="http://schemas.microsoft.com/office/drawing/2014/main" id="{00000000-0008-0000-0000-00003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49</xdr:row>
          <xdr:rowOff>9525</xdr:rowOff>
        </xdr:from>
        <xdr:to>
          <xdr:col>11</xdr:col>
          <xdr:colOff>914400</xdr:colOff>
          <xdr:row>50</xdr:row>
          <xdr:rowOff>9525</xdr:rowOff>
        </xdr:to>
        <xdr:sp macro="" textlink="">
          <xdr:nvSpPr>
            <xdr:cNvPr id="2878" name="Option Button 830" hidden="1">
              <a:extLst>
                <a:ext uri="{63B3BB69-23CF-44E3-9099-C40C66FF867C}">
                  <a14:compatExt spid="_x0000_s2878"/>
                </a:ext>
                <a:ext uri="{FF2B5EF4-FFF2-40B4-BE49-F238E27FC236}">
                  <a16:creationId xmlns:a16="http://schemas.microsoft.com/office/drawing/2014/main" id="{00000000-0008-0000-0000-00003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50</xdr:row>
          <xdr:rowOff>9525</xdr:rowOff>
        </xdr:from>
        <xdr:to>
          <xdr:col>11</xdr:col>
          <xdr:colOff>914400</xdr:colOff>
          <xdr:row>51</xdr:row>
          <xdr:rowOff>9525</xdr:rowOff>
        </xdr:to>
        <xdr:sp macro="" textlink="">
          <xdr:nvSpPr>
            <xdr:cNvPr id="2879" name="Option Button 831" hidden="1">
              <a:extLst>
                <a:ext uri="{63B3BB69-23CF-44E3-9099-C40C66FF867C}">
                  <a14:compatExt spid="_x0000_s2879"/>
                </a:ext>
                <a:ext uri="{FF2B5EF4-FFF2-40B4-BE49-F238E27FC236}">
                  <a16:creationId xmlns:a16="http://schemas.microsoft.com/office/drawing/2014/main" id="{00000000-0008-0000-0000-00003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51</xdr:row>
          <xdr:rowOff>9525</xdr:rowOff>
        </xdr:from>
        <xdr:to>
          <xdr:col>11</xdr:col>
          <xdr:colOff>914400</xdr:colOff>
          <xdr:row>52</xdr:row>
          <xdr:rowOff>9525</xdr:rowOff>
        </xdr:to>
        <xdr:sp macro="" textlink="">
          <xdr:nvSpPr>
            <xdr:cNvPr id="2880" name="Option Button 832" hidden="1">
              <a:extLst>
                <a:ext uri="{63B3BB69-23CF-44E3-9099-C40C66FF867C}">
                  <a14:compatExt spid="_x0000_s2880"/>
                </a:ext>
                <a:ext uri="{FF2B5EF4-FFF2-40B4-BE49-F238E27FC236}">
                  <a16:creationId xmlns:a16="http://schemas.microsoft.com/office/drawing/2014/main" id="{00000000-0008-0000-0000-00004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52</xdr:row>
          <xdr:rowOff>9525</xdr:rowOff>
        </xdr:from>
        <xdr:to>
          <xdr:col>11</xdr:col>
          <xdr:colOff>914400</xdr:colOff>
          <xdr:row>53</xdr:row>
          <xdr:rowOff>9525</xdr:rowOff>
        </xdr:to>
        <xdr:sp macro="" textlink="">
          <xdr:nvSpPr>
            <xdr:cNvPr id="2881" name="Option Button 833" hidden="1">
              <a:extLst>
                <a:ext uri="{63B3BB69-23CF-44E3-9099-C40C66FF867C}">
                  <a14:compatExt spid="_x0000_s2881"/>
                </a:ext>
                <a:ext uri="{FF2B5EF4-FFF2-40B4-BE49-F238E27FC236}">
                  <a16:creationId xmlns:a16="http://schemas.microsoft.com/office/drawing/2014/main" id="{00000000-0008-0000-0000-00004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53</xdr:row>
          <xdr:rowOff>9525</xdr:rowOff>
        </xdr:from>
        <xdr:to>
          <xdr:col>11</xdr:col>
          <xdr:colOff>914400</xdr:colOff>
          <xdr:row>54</xdr:row>
          <xdr:rowOff>9525</xdr:rowOff>
        </xdr:to>
        <xdr:sp macro="" textlink="">
          <xdr:nvSpPr>
            <xdr:cNvPr id="2882" name="Option Button 834" hidden="1">
              <a:extLst>
                <a:ext uri="{63B3BB69-23CF-44E3-9099-C40C66FF867C}">
                  <a14:compatExt spid="_x0000_s2882"/>
                </a:ext>
                <a:ext uri="{FF2B5EF4-FFF2-40B4-BE49-F238E27FC236}">
                  <a16:creationId xmlns:a16="http://schemas.microsoft.com/office/drawing/2014/main" id="{00000000-0008-0000-0000-00004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54</xdr:row>
          <xdr:rowOff>9525</xdr:rowOff>
        </xdr:from>
        <xdr:to>
          <xdr:col>11</xdr:col>
          <xdr:colOff>914400</xdr:colOff>
          <xdr:row>55</xdr:row>
          <xdr:rowOff>9525</xdr:rowOff>
        </xdr:to>
        <xdr:sp macro="" textlink="">
          <xdr:nvSpPr>
            <xdr:cNvPr id="2883" name="Option Button 835" hidden="1">
              <a:extLst>
                <a:ext uri="{63B3BB69-23CF-44E3-9099-C40C66FF867C}">
                  <a14:compatExt spid="_x0000_s2883"/>
                </a:ext>
                <a:ext uri="{FF2B5EF4-FFF2-40B4-BE49-F238E27FC236}">
                  <a16:creationId xmlns:a16="http://schemas.microsoft.com/office/drawing/2014/main" id="{00000000-0008-0000-0000-00004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55</xdr:row>
          <xdr:rowOff>9525</xdr:rowOff>
        </xdr:from>
        <xdr:to>
          <xdr:col>11</xdr:col>
          <xdr:colOff>914400</xdr:colOff>
          <xdr:row>56</xdr:row>
          <xdr:rowOff>9525</xdr:rowOff>
        </xdr:to>
        <xdr:sp macro="" textlink="">
          <xdr:nvSpPr>
            <xdr:cNvPr id="2884" name="Option Button 836" hidden="1">
              <a:extLst>
                <a:ext uri="{63B3BB69-23CF-44E3-9099-C40C66FF867C}">
                  <a14:compatExt spid="_x0000_s2884"/>
                </a:ext>
                <a:ext uri="{FF2B5EF4-FFF2-40B4-BE49-F238E27FC236}">
                  <a16:creationId xmlns:a16="http://schemas.microsoft.com/office/drawing/2014/main" id="{00000000-0008-0000-0000-00004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56</xdr:row>
          <xdr:rowOff>9525</xdr:rowOff>
        </xdr:from>
        <xdr:to>
          <xdr:col>12</xdr:col>
          <xdr:colOff>85725</xdr:colOff>
          <xdr:row>57</xdr:row>
          <xdr:rowOff>9525</xdr:rowOff>
        </xdr:to>
        <xdr:sp macro="" textlink="">
          <xdr:nvSpPr>
            <xdr:cNvPr id="2885" name="Option Button 837" hidden="1">
              <a:extLst>
                <a:ext uri="{63B3BB69-23CF-44E3-9099-C40C66FF867C}">
                  <a14:compatExt spid="_x0000_s2885"/>
                </a:ext>
                <a:ext uri="{FF2B5EF4-FFF2-40B4-BE49-F238E27FC236}">
                  <a16:creationId xmlns:a16="http://schemas.microsoft.com/office/drawing/2014/main" id="{00000000-0008-0000-0000-00004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金額を回答（下欄に記入）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60</xdr:row>
          <xdr:rowOff>0</xdr:rowOff>
        </xdr:from>
        <xdr:to>
          <xdr:col>7</xdr:col>
          <xdr:colOff>190500</xdr:colOff>
          <xdr:row>72</xdr:row>
          <xdr:rowOff>95250</xdr:rowOff>
        </xdr:to>
        <xdr:sp macro="" textlink="">
          <xdr:nvSpPr>
            <xdr:cNvPr id="2886" name="Group Box 838" hidden="1">
              <a:extLst>
                <a:ext uri="{63B3BB69-23CF-44E3-9099-C40C66FF867C}">
                  <a14:compatExt spid="_x0000_s2886"/>
                </a:ext>
                <a:ext uri="{FF2B5EF4-FFF2-40B4-BE49-F238E27FC236}">
                  <a16:creationId xmlns:a16="http://schemas.microsoft.com/office/drawing/2014/main" id="{00000000-0008-0000-0000-00004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60</xdr:row>
          <xdr:rowOff>0</xdr:rowOff>
        </xdr:from>
        <xdr:to>
          <xdr:col>8</xdr:col>
          <xdr:colOff>1905000</xdr:colOff>
          <xdr:row>72</xdr:row>
          <xdr:rowOff>133350</xdr:rowOff>
        </xdr:to>
        <xdr:sp macro="" textlink="">
          <xdr:nvSpPr>
            <xdr:cNvPr id="2887" name="Group Box 839" hidden="1">
              <a:extLst>
                <a:ext uri="{63B3BB69-23CF-44E3-9099-C40C66FF867C}">
                  <a14:compatExt spid="_x0000_s2887"/>
                </a:ext>
                <a:ext uri="{FF2B5EF4-FFF2-40B4-BE49-F238E27FC236}">
                  <a16:creationId xmlns:a16="http://schemas.microsoft.com/office/drawing/2014/main" id="{00000000-0008-0000-0000-00004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2076450</xdr:colOff>
          <xdr:row>60</xdr:row>
          <xdr:rowOff>0</xdr:rowOff>
        </xdr:from>
        <xdr:to>
          <xdr:col>10</xdr:col>
          <xdr:colOff>123825</xdr:colOff>
          <xdr:row>72</xdr:row>
          <xdr:rowOff>180975</xdr:rowOff>
        </xdr:to>
        <xdr:sp macro="" textlink="">
          <xdr:nvSpPr>
            <xdr:cNvPr id="2888" name="Group Box 840" hidden="1">
              <a:extLst>
                <a:ext uri="{63B3BB69-23CF-44E3-9099-C40C66FF867C}">
                  <a14:compatExt spid="_x0000_s2888"/>
                </a:ext>
                <a:ext uri="{FF2B5EF4-FFF2-40B4-BE49-F238E27FC236}">
                  <a16:creationId xmlns:a16="http://schemas.microsoft.com/office/drawing/2014/main" id="{00000000-0008-0000-0000-00004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60</xdr:row>
          <xdr:rowOff>0</xdr:rowOff>
        </xdr:from>
        <xdr:to>
          <xdr:col>12</xdr:col>
          <xdr:colOff>76200</xdr:colOff>
          <xdr:row>72</xdr:row>
          <xdr:rowOff>200025</xdr:rowOff>
        </xdr:to>
        <xdr:sp macro="" textlink="">
          <xdr:nvSpPr>
            <xdr:cNvPr id="2889" name="Group Box 841" hidden="1">
              <a:extLst>
                <a:ext uri="{63B3BB69-23CF-44E3-9099-C40C66FF867C}">
                  <a14:compatExt spid="_x0000_s2889"/>
                </a:ext>
                <a:ext uri="{FF2B5EF4-FFF2-40B4-BE49-F238E27FC236}">
                  <a16:creationId xmlns:a16="http://schemas.microsoft.com/office/drawing/2014/main" id="{00000000-0008-0000-0000-00004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60</xdr:row>
          <xdr:rowOff>0</xdr:rowOff>
        </xdr:from>
        <xdr:to>
          <xdr:col>6</xdr:col>
          <xdr:colOff>866775</xdr:colOff>
          <xdr:row>61</xdr:row>
          <xdr:rowOff>0</xdr:rowOff>
        </xdr:to>
        <xdr:sp macro="" textlink="">
          <xdr:nvSpPr>
            <xdr:cNvPr id="2902" name="Option Button 854" hidden="1">
              <a:extLst>
                <a:ext uri="{63B3BB69-23CF-44E3-9099-C40C66FF867C}">
                  <a14:compatExt spid="_x0000_s2902"/>
                </a:ext>
                <a:ext uri="{FF2B5EF4-FFF2-40B4-BE49-F238E27FC236}">
                  <a16:creationId xmlns:a16="http://schemas.microsoft.com/office/drawing/2014/main" id="{00000000-0008-0000-0000-00005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61</xdr:row>
          <xdr:rowOff>0</xdr:rowOff>
        </xdr:from>
        <xdr:to>
          <xdr:col>7</xdr:col>
          <xdr:colOff>219075</xdr:colOff>
          <xdr:row>62</xdr:row>
          <xdr:rowOff>0</xdr:rowOff>
        </xdr:to>
        <xdr:sp macro="" textlink="">
          <xdr:nvSpPr>
            <xdr:cNvPr id="2903" name="Option Button 855" hidden="1">
              <a:extLst>
                <a:ext uri="{63B3BB69-23CF-44E3-9099-C40C66FF867C}">
                  <a14:compatExt spid="_x0000_s2903"/>
                </a:ext>
                <a:ext uri="{FF2B5EF4-FFF2-40B4-BE49-F238E27FC236}">
                  <a16:creationId xmlns:a16="http://schemas.microsoft.com/office/drawing/2014/main" id="{00000000-0008-0000-0000-00005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１０割（標準的な運賃と同額）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62</xdr:row>
          <xdr:rowOff>0</xdr:rowOff>
        </xdr:from>
        <xdr:to>
          <xdr:col>6</xdr:col>
          <xdr:colOff>866775</xdr:colOff>
          <xdr:row>63</xdr:row>
          <xdr:rowOff>0</xdr:rowOff>
        </xdr:to>
        <xdr:sp macro="" textlink="">
          <xdr:nvSpPr>
            <xdr:cNvPr id="2904" name="Option Button 856" hidden="1">
              <a:extLst>
                <a:ext uri="{63B3BB69-23CF-44E3-9099-C40C66FF867C}">
                  <a14:compatExt spid="_x0000_s2904"/>
                </a:ext>
                <a:ext uri="{FF2B5EF4-FFF2-40B4-BE49-F238E27FC236}">
                  <a16:creationId xmlns:a16="http://schemas.microsoft.com/office/drawing/2014/main" id="{00000000-0008-0000-0000-00005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63</xdr:row>
          <xdr:rowOff>0</xdr:rowOff>
        </xdr:from>
        <xdr:to>
          <xdr:col>6</xdr:col>
          <xdr:colOff>866775</xdr:colOff>
          <xdr:row>64</xdr:row>
          <xdr:rowOff>0</xdr:rowOff>
        </xdr:to>
        <xdr:sp macro="" textlink="">
          <xdr:nvSpPr>
            <xdr:cNvPr id="2905" name="Option Button 857" hidden="1">
              <a:extLst>
                <a:ext uri="{63B3BB69-23CF-44E3-9099-C40C66FF867C}">
                  <a14:compatExt spid="_x0000_s2905"/>
                </a:ext>
                <a:ext uri="{FF2B5EF4-FFF2-40B4-BE49-F238E27FC236}">
                  <a16:creationId xmlns:a16="http://schemas.microsoft.com/office/drawing/2014/main" id="{00000000-0008-0000-0000-00005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64</xdr:row>
          <xdr:rowOff>0</xdr:rowOff>
        </xdr:from>
        <xdr:to>
          <xdr:col>6</xdr:col>
          <xdr:colOff>866775</xdr:colOff>
          <xdr:row>65</xdr:row>
          <xdr:rowOff>0</xdr:rowOff>
        </xdr:to>
        <xdr:sp macro="" textlink="">
          <xdr:nvSpPr>
            <xdr:cNvPr id="2906" name="Option Button 858" hidden="1">
              <a:extLst>
                <a:ext uri="{63B3BB69-23CF-44E3-9099-C40C66FF867C}">
                  <a14:compatExt spid="_x0000_s2906"/>
                </a:ext>
                <a:ext uri="{FF2B5EF4-FFF2-40B4-BE49-F238E27FC236}">
                  <a16:creationId xmlns:a16="http://schemas.microsoft.com/office/drawing/2014/main" id="{00000000-0008-0000-0000-00005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65</xdr:row>
          <xdr:rowOff>0</xdr:rowOff>
        </xdr:from>
        <xdr:to>
          <xdr:col>6</xdr:col>
          <xdr:colOff>866775</xdr:colOff>
          <xdr:row>66</xdr:row>
          <xdr:rowOff>0</xdr:rowOff>
        </xdr:to>
        <xdr:sp macro="" textlink="">
          <xdr:nvSpPr>
            <xdr:cNvPr id="2907" name="Option Button 859" hidden="1">
              <a:extLst>
                <a:ext uri="{63B3BB69-23CF-44E3-9099-C40C66FF867C}">
                  <a14:compatExt spid="_x0000_s2907"/>
                </a:ext>
                <a:ext uri="{FF2B5EF4-FFF2-40B4-BE49-F238E27FC236}">
                  <a16:creationId xmlns:a16="http://schemas.microsoft.com/office/drawing/2014/main" id="{00000000-0008-0000-0000-00005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66</xdr:row>
          <xdr:rowOff>0</xdr:rowOff>
        </xdr:from>
        <xdr:to>
          <xdr:col>6</xdr:col>
          <xdr:colOff>866775</xdr:colOff>
          <xdr:row>67</xdr:row>
          <xdr:rowOff>0</xdr:rowOff>
        </xdr:to>
        <xdr:sp macro="" textlink="">
          <xdr:nvSpPr>
            <xdr:cNvPr id="2908" name="Option Button 860" hidden="1">
              <a:extLst>
                <a:ext uri="{63B3BB69-23CF-44E3-9099-C40C66FF867C}">
                  <a14:compatExt spid="_x0000_s2908"/>
                </a:ext>
                <a:ext uri="{FF2B5EF4-FFF2-40B4-BE49-F238E27FC236}">
                  <a16:creationId xmlns:a16="http://schemas.microsoft.com/office/drawing/2014/main" id="{00000000-0008-0000-0000-00005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67</xdr:row>
          <xdr:rowOff>0</xdr:rowOff>
        </xdr:from>
        <xdr:to>
          <xdr:col>6</xdr:col>
          <xdr:colOff>866775</xdr:colOff>
          <xdr:row>68</xdr:row>
          <xdr:rowOff>0</xdr:rowOff>
        </xdr:to>
        <xdr:sp macro="" textlink="">
          <xdr:nvSpPr>
            <xdr:cNvPr id="2909" name="Option Button 861" hidden="1">
              <a:extLst>
                <a:ext uri="{63B3BB69-23CF-44E3-9099-C40C66FF867C}">
                  <a14:compatExt spid="_x0000_s2909"/>
                </a:ext>
                <a:ext uri="{FF2B5EF4-FFF2-40B4-BE49-F238E27FC236}">
                  <a16:creationId xmlns:a16="http://schemas.microsoft.com/office/drawing/2014/main" id="{00000000-0008-0000-0000-00005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68</xdr:row>
          <xdr:rowOff>0</xdr:rowOff>
        </xdr:from>
        <xdr:to>
          <xdr:col>6</xdr:col>
          <xdr:colOff>866775</xdr:colOff>
          <xdr:row>69</xdr:row>
          <xdr:rowOff>0</xdr:rowOff>
        </xdr:to>
        <xdr:sp macro="" textlink="">
          <xdr:nvSpPr>
            <xdr:cNvPr id="2910" name="Option Button 862" hidden="1">
              <a:extLst>
                <a:ext uri="{63B3BB69-23CF-44E3-9099-C40C66FF867C}">
                  <a14:compatExt spid="_x0000_s2910"/>
                </a:ext>
                <a:ext uri="{FF2B5EF4-FFF2-40B4-BE49-F238E27FC236}">
                  <a16:creationId xmlns:a16="http://schemas.microsoft.com/office/drawing/2014/main" id="{00000000-0008-0000-0000-00005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69</xdr:row>
          <xdr:rowOff>0</xdr:rowOff>
        </xdr:from>
        <xdr:to>
          <xdr:col>6</xdr:col>
          <xdr:colOff>866775</xdr:colOff>
          <xdr:row>70</xdr:row>
          <xdr:rowOff>0</xdr:rowOff>
        </xdr:to>
        <xdr:sp macro="" textlink="">
          <xdr:nvSpPr>
            <xdr:cNvPr id="2911" name="Option Button 863" hidden="1">
              <a:extLst>
                <a:ext uri="{63B3BB69-23CF-44E3-9099-C40C66FF867C}">
                  <a14:compatExt spid="_x0000_s2911"/>
                </a:ext>
                <a:ext uri="{FF2B5EF4-FFF2-40B4-BE49-F238E27FC236}">
                  <a16:creationId xmlns:a16="http://schemas.microsoft.com/office/drawing/2014/main" id="{00000000-0008-0000-0000-00005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70</xdr:row>
          <xdr:rowOff>0</xdr:rowOff>
        </xdr:from>
        <xdr:to>
          <xdr:col>6</xdr:col>
          <xdr:colOff>866775</xdr:colOff>
          <xdr:row>71</xdr:row>
          <xdr:rowOff>0</xdr:rowOff>
        </xdr:to>
        <xdr:sp macro="" textlink="">
          <xdr:nvSpPr>
            <xdr:cNvPr id="2912" name="Option Button 864" hidden="1">
              <a:extLst>
                <a:ext uri="{63B3BB69-23CF-44E3-9099-C40C66FF867C}">
                  <a14:compatExt spid="_x0000_s2912"/>
                </a:ext>
                <a:ext uri="{FF2B5EF4-FFF2-40B4-BE49-F238E27FC236}">
                  <a16:creationId xmlns:a16="http://schemas.microsoft.com/office/drawing/2014/main" id="{00000000-0008-0000-0000-00006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71</xdr:row>
          <xdr:rowOff>0</xdr:rowOff>
        </xdr:from>
        <xdr:to>
          <xdr:col>7</xdr:col>
          <xdr:colOff>104775</xdr:colOff>
          <xdr:row>72</xdr:row>
          <xdr:rowOff>0</xdr:rowOff>
        </xdr:to>
        <xdr:sp macro="" textlink="">
          <xdr:nvSpPr>
            <xdr:cNvPr id="2913" name="Option Button 865" hidden="1">
              <a:extLst>
                <a:ext uri="{63B3BB69-23CF-44E3-9099-C40C66FF867C}">
                  <a14:compatExt spid="_x0000_s2913"/>
                </a:ext>
                <a:ext uri="{FF2B5EF4-FFF2-40B4-BE49-F238E27FC236}">
                  <a16:creationId xmlns:a16="http://schemas.microsoft.com/office/drawing/2014/main" id="{00000000-0008-0000-0000-00006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金額を回答（下欄に記入）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60</xdr:row>
          <xdr:rowOff>0</xdr:rowOff>
        </xdr:from>
        <xdr:to>
          <xdr:col>8</xdr:col>
          <xdr:colOff>1800225</xdr:colOff>
          <xdr:row>61</xdr:row>
          <xdr:rowOff>0</xdr:rowOff>
        </xdr:to>
        <xdr:sp macro="" textlink="">
          <xdr:nvSpPr>
            <xdr:cNvPr id="2914" name="Option Button 866" hidden="1">
              <a:extLst>
                <a:ext uri="{63B3BB69-23CF-44E3-9099-C40C66FF867C}">
                  <a14:compatExt spid="_x0000_s2914"/>
                </a:ext>
                <a:ext uri="{FF2B5EF4-FFF2-40B4-BE49-F238E27FC236}">
                  <a16:creationId xmlns:a16="http://schemas.microsoft.com/office/drawing/2014/main" id="{00000000-0008-0000-0000-00006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標準的な運賃（告示運賃）を提示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61</xdr:row>
          <xdr:rowOff>238125</xdr:rowOff>
        </xdr:from>
        <xdr:to>
          <xdr:col>8</xdr:col>
          <xdr:colOff>1581150</xdr:colOff>
          <xdr:row>64</xdr:row>
          <xdr:rowOff>57150</xdr:rowOff>
        </xdr:to>
        <xdr:sp macro="" textlink="">
          <xdr:nvSpPr>
            <xdr:cNvPr id="2916" name="Option Button 868" hidden="1">
              <a:extLst>
                <a:ext uri="{63B3BB69-23CF-44E3-9099-C40C66FF867C}">
                  <a14:compatExt spid="_x0000_s2916"/>
                </a:ext>
                <a:ext uri="{FF2B5EF4-FFF2-40B4-BE49-F238E27FC236}">
                  <a16:creationId xmlns:a16="http://schemas.microsoft.com/office/drawing/2014/main" id="{00000000-0008-0000-0000-00006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標準的な運賃（自社独自）の原価計算を考慮した運賃を提示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63</xdr:row>
          <xdr:rowOff>238125</xdr:rowOff>
        </xdr:from>
        <xdr:to>
          <xdr:col>8</xdr:col>
          <xdr:colOff>1581150</xdr:colOff>
          <xdr:row>66</xdr:row>
          <xdr:rowOff>57150</xdr:rowOff>
        </xdr:to>
        <xdr:sp macro="" textlink="">
          <xdr:nvSpPr>
            <xdr:cNvPr id="2918" name="Option Button 870" hidden="1">
              <a:extLst>
                <a:ext uri="{63B3BB69-23CF-44E3-9099-C40C66FF867C}">
                  <a14:compatExt spid="_x0000_s2918"/>
                </a:ext>
                <a:ext uri="{FF2B5EF4-FFF2-40B4-BE49-F238E27FC236}">
                  <a16:creationId xmlns:a16="http://schemas.microsoft.com/office/drawing/2014/main" id="{00000000-0008-0000-0000-00006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自社独自の原価計算を考慮した運賃を提示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65</xdr:row>
          <xdr:rowOff>238125</xdr:rowOff>
        </xdr:from>
        <xdr:to>
          <xdr:col>8</xdr:col>
          <xdr:colOff>1581150</xdr:colOff>
          <xdr:row>68</xdr:row>
          <xdr:rowOff>57150</xdr:rowOff>
        </xdr:to>
        <xdr:sp macro="" textlink="">
          <xdr:nvSpPr>
            <xdr:cNvPr id="2920" name="Option Button 872" hidden="1">
              <a:extLst>
                <a:ext uri="{63B3BB69-23CF-44E3-9099-C40C66FF867C}">
                  <a14:compatExt spid="_x0000_s2920"/>
                </a:ext>
                <a:ext uri="{FF2B5EF4-FFF2-40B4-BE49-F238E27FC236}">
                  <a16:creationId xmlns:a16="http://schemas.microsoft.com/office/drawing/2014/main" id="{00000000-0008-0000-0000-00006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上記以外の、一定の割合　又は　運賃額を提示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67</xdr:row>
          <xdr:rowOff>238125</xdr:rowOff>
        </xdr:from>
        <xdr:to>
          <xdr:col>8</xdr:col>
          <xdr:colOff>1543050</xdr:colOff>
          <xdr:row>70</xdr:row>
          <xdr:rowOff>57150</xdr:rowOff>
        </xdr:to>
        <xdr:sp macro="" textlink="">
          <xdr:nvSpPr>
            <xdr:cNvPr id="2922" name="Option Button 874" hidden="1">
              <a:extLst>
                <a:ext uri="{63B3BB69-23CF-44E3-9099-C40C66FF867C}">
                  <a14:compatExt spid="_x0000_s2922"/>
                </a:ext>
                <a:ext uri="{FF2B5EF4-FFF2-40B4-BE49-F238E27FC236}">
                  <a16:creationId xmlns:a16="http://schemas.microsoft.com/office/drawing/2014/main" id="{00000000-0008-0000-0000-00006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新たな運賃は提示していない（右欄の割合回答不要）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60</xdr:row>
          <xdr:rowOff>0</xdr:rowOff>
        </xdr:from>
        <xdr:to>
          <xdr:col>9</xdr:col>
          <xdr:colOff>866775</xdr:colOff>
          <xdr:row>61</xdr:row>
          <xdr:rowOff>0</xdr:rowOff>
        </xdr:to>
        <xdr:sp macro="" textlink="">
          <xdr:nvSpPr>
            <xdr:cNvPr id="2924" name="Option Button 876" hidden="1">
              <a:extLst>
                <a:ext uri="{63B3BB69-23CF-44E3-9099-C40C66FF867C}">
                  <a14:compatExt spid="_x0000_s2924"/>
                </a:ext>
                <a:ext uri="{FF2B5EF4-FFF2-40B4-BE49-F238E27FC236}">
                  <a16:creationId xmlns:a16="http://schemas.microsoft.com/office/drawing/2014/main" id="{00000000-0008-0000-0000-00006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61</xdr:row>
          <xdr:rowOff>0</xdr:rowOff>
        </xdr:from>
        <xdr:to>
          <xdr:col>10</xdr:col>
          <xdr:colOff>142875</xdr:colOff>
          <xdr:row>62</xdr:row>
          <xdr:rowOff>0</xdr:rowOff>
        </xdr:to>
        <xdr:sp macro="" textlink="">
          <xdr:nvSpPr>
            <xdr:cNvPr id="2925" name="Option Button 877" hidden="1">
              <a:extLst>
                <a:ext uri="{63B3BB69-23CF-44E3-9099-C40C66FF867C}">
                  <a14:compatExt spid="_x0000_s2925"/>
                </a:ext>
                <a:ext uri="{FF2B5EF4-FFF2-40B4-BE49-F238E27FC236}">
                  <a16:creationId xmlns:a16="http://schemas.microsoft.com/office/drawing/2014/main" id="{00000000-0008-0000-0000-00006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１０割（標準的な運賃と同額）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62</xdr:row>
          <xdr:rowOff>0</xdr:rowOff>
        </xdr:from>
        <xdr:to>
          <xdr:col>9</xdr:col>
          <xdr:colOff>866775</xdr:colOff>
          <xdr:row>63</xdr:row>
          <xdr:rowOff>0</xdr:rowOff>
        </xdr:to>
        <xdr:sp macro="" textlink="">
          <xdr:nvSpPr>
            <xdr:cNvPr id="2926" name="Option Button 878" hidden="1">
              <a:extLst>
                <a:ext uri="{63B3BB69-23CF-44E3-9099-C40C66FF867C}">
                  <a14:compatExt spid="_x0000_s2926"/>
                </a:ext>
                <a:ext uri="{FF2B5EF4-FFF2-40B4-BE49-F238E27FC236}">
                  <a16:creationId xmlns:a16="http://schemas.microsoft.com/office/drawing/2014/main" id="{00000000-0008-0000-0000-00006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63</xdr:row>
          <xdr:rowOff>0</xdr:rowOff>
        </xdr:from>
        <xdr:to>
          <xdr:col>9</xdr:col>
          <xdr:colOff>866775</xdr:colOff>
          <xdr:row>64</xdr:row>
          <xdr:rowOff>0</xdr:rowOff>
        </xdr:to>
        <xdr:sp macro="" textlink="">
          <xdr:nvSpPr>
            <xdr:cNvPr id="2927" name="Option Button 879" hidden="1">
              <a:extLst>
                <a:ext uri="{63B3BB69-23CF-44E3-9099-C40C66FF867C}">
                  <a14:compatExt spid="_x0000_s2927"/>
                </a:ext>
                <a:ext uri="{FF2B5EF4-FFF2-40B4-BE49-F238E27FC236}">
                  <a16:creationId xmlns:a16="http://schemas.microsoft.com/office/drawing/2014/main" id="{00000000-0008-0000-0000-00006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64</xdr:row>
          <xdr:rowOff>0</xdr:rowOff>
        </xdr:from>
        <xdr:to>
          <xdr:col>9</xdr:col>
          <xdr:colOff>866775</xdr:colOff>
          <xdr:row>65</xdr:row>
          <xdr:rowOff>0</xdr:rowOff>
        </xdr:to>
        <xdr:sp macro="" textlink="">
          <xdr:nvSpPr>
            <xdr:cNvPr id="2928" name="Option Button 880" hidden="1">
              <a:extLst>
                <a:ext uri="{63B3BB69-23CF-44E3-9099-C40C66FF867C}">
                  <a14:compatExt spid="_x0000_s2928"/>
                </a:ext>
                <a:ext uri="{FF2B5EF4-FFF2-40B4-BE49-F238E27FC236}">
                  <a16:creationId xmlns:a16="http://schemas.microsoft.com/office/drawing/2014/main" id="{00000000-0008-0000-0000-00007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0</xdr:rowOff>
        </xdr:from>
        <xdr:to>
          <xdr:col>9</xdr:col>
          <xdr:colOff>866775</xdr:colOff>
          <xdr:row>66</xdr:row>
          <xdr:rowOff>0</xdr:rowOff>
        </xdr:to>
        <xdr:sp macro="" textlink="">
          <xdr:nvSpPr>
            <xdr:cNvPr id="2929" name="Option Button 881" hidden="1">
              <a:extLst>
                <a:ext uri="{63B3BB69-23CF-44E3-9099-C40C66FF867C}">
                  <a14:compatExt spid="_x0000_s2929"/>
                </a:ext>
                <a:ext uri="{FF2B5EF4-FFF2-40B4-BE49-F238E27FC236}">
                  <a16:creationId xmlns:a16="http://schemas.microsoft.com/office/drawing/2014/main" id="{00000000-0008-0000-0000-00007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66</xdr:row>
          <xdr:rowOff>0</xdr:rowOff>
        </xdr:from>
        <xdr:to>
          <xdr:col>9</xdr:col>
          <xdr:colOff>866775</xdr:colOff>
          <xdr:row>67</xdr:row>
          <xdr:rowOff>0</xdr:rowOff>
        </xdr:to>
        <xdr:sp macro="" textlink="">
          <xdr:nvSpPr>
            <xdr:cNvPr id="2930" name="Option Button 882" hidden="1">
              <a:extLst>
                <a:ext uri="{63B3BB69-23CF-44E3-9099-C40C66FF867C}">
                  <a14:compatExt spid="_x0000_s2930"/>
                </a:ext>
                <a:ext uri="{FF2B5EF4-FFF2-40B4-BE49-F238E27FC236}">
                  <a16:creationId xmlns:a16="http://schemas.microsoft.com/office/drawing/2014/main" id="{00000000-0008-0000-0000-00007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67</xdr:row>
          <xdr:rowOff>0</xdr:rowOff>
        </xdr:from>
        <xdr:to>
          <xdr:col>9</xdr:col>
          <xdr:colOff>866775</xdr:colOff>
          <xdr:row>68</xdr:row>
          <xdr:rowOff>0</xdr:rowOff>
        </xdr:to>
        <xdr:sp macro="" textlink="">
          <xdr:nvSpPr>
            <xdr:cNvPr id="2931" name="Option Button 883" hidden="1">
              <a:extLst>
                <a:ext uri="{63B3BB69-23CF-44E3-9099-C40C66FF867C}">
                  <a14:compatExt spid="_x0000_s2931"/>
                </a:ext>
                <a:ext uri="{FF2B5EF4-FFF2-40B4-BE49-F238E27FC236}">
                  <a16:creationId xmlns:a16="http://schemas.microsoft.com/office/drawing/2014/main" id="{00000000-0008-0000-0000-00007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68</xdr:row>
          <xdr:rowOff>0</xdr:rowOff>
        </xdr:from>
        <xdr:to>
          <xdr:col>9</xdr:col>
          <xdr:colOff>866775</xdr:colOff>
          <xdr:row>69</xdr:row>
          <xdr:rowOff>0</xdr:rowOff>
        </xdr:to>
        <xdr:sp macro="" textlink="">
          <xdr:nvSpPr>
            <xdr:cNvPr id="2932" name="Option Button 884" hidden="1">
              <a:extLst>
                <a:ext uri="{63B3BB69-23CF-44E3-9099-C40C66FF867C}">
                  <a14:compatExt spid="_x0000_s2932"/>
                </a:ext>
                <a:ext uri="{FF2B5EF4-FFF2-40B4-BE49-F238E27FC236}">
                  <a16:creationId xmlns:a16="http://schemas.microsoft.com/office/drawing/2014/main" id="{00000000-0008-0000-0000-00007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69</xdr:row>
          <xdr:rowOff>0</xdr:rowOff>
        </xdr:from>
        <xdr:to>
          <xdr:col>9</xdr:col>
          <xdr:colOff>866775</xdr:colOff>
          <xdr:row>70</xdr:row>
          <xdr:rowOff>0</xdr:rowOff>
        </xdr:to>
        <xdr:sp macro="" textlink="">
          <xdr:nvSpPr>
            <xdr:cNvPr id="2933" name="Option Button 885" hidden="1">
              <a:extLst>
                <a:ext uri="{63B3BB69-23CF-44E3-9099-C40C66FF867C}">
                  <a14:compatExt spid="_x0000_s2933"/>
                </a:ext>
                <a:ext uri="{FF2B5EF4-FFF2-40B4-BE49-F238E27FC236}">
                  <a16:creationId xmlns:a16="http://schemas.microsoft.com/office/drawing/2014/main" id="{00000000-0008-0000-0000-00007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70</xdr:row>
          <xdr:rowOff>0</xdr:rowOff>
        </xdr:from>
        <xdr:to>
          <xdr:col>9</xdr:col>
          <xdr:colOff>866775</xdr:colOff>
          <xdr:row>71</xdr:row>
          <xdr:rowOff>0</xdr:rowOff>
        </xdr:to>
        <xdr:sp macro="" textlink="">
          <xdr:nvSpPr>
            <xdr:cNvPr id="2934" name="Option Button 886" hidden="1">
              <a:extLst>
                <a:ext uri="{63B3BB69-23CF-44E3-9099-C40C66FF867C}">
                  <a14:compatExt spid="_x0000_s2934"/>
                </a:ext>
                <a:ext uri="{FF2B5EF4-FFF2-40B4-BE49-F238E27FC236}">
                  <a16:creationId xmlns:a16="http://schemas.microsoft.com/office/drawing/2014/main" id="{00000000-0008-0000-0000-00007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71</xdr:row>
          <xdr:rowOff>0</xdr:rowOff>
        </xdr:from>
        <xdr:to>
          <xdr:col>10</xdr:col>
          <xdr:colOff>57150</xdr:colOff>
          <xdr:row>72</xdr:row>
          <xdr:rowOff>0</xdr:rowOff>
        </xdr:to>
        <xdr:sp macro="" textlink="">
          <xdr:nvSpPr>
            <xdr:cNvPr id="2935" name="Option Button 887" hidden="1">
              <a:extLst>
                <a:ext uri="{63B3BB69-23CF-44E3-9099-C40C66FF867C}">
                  <a14:compatExt spid="_x0000_s2935"/>
                </a:ext>
                <a:ext uri="{FF2B5EF4-FFF2-40B4-BE49-F238E27FC236}">
                  <a16:creationId xmlns:a16="http://schemas.microsoft.com/office/drawing/2014/main" id="{00000000-0008-0000-0000-00007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金額を回答（下欄に記入）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60</xdr:row>
          <xdr:rowOff>0</xdr:rowOff>
        </xdr:from>
        <xdr:to>
          <xdr:col>11</xdr:col>
          <xdr:colOff>866775</xdr:colOff>
          <xdr:row>61</xdr:row>
          <xdr:rowOff>0</xdr:rowOff>
        </xdr:to>
        <xdr:sp macro="" textlink="">
          <xdr:nvSpPr>
            <xdr:cNvPr id="2936" name="Option Button 888" hidden="1">
              <a:extLst>
                <a:ext uri="{63B3BB69-23CF-44E3-9099-C40C66FF867C}">
                  <a14:compatExt spid="_x0000_s2936"/>
                </a:ext>
                <a:ext uri="{FF2B5EF4-FFF2-40B4-BE49-F238E27FC236}">
                  <a16:creationId xmlns:a16="http://schemas.microsoft.com/office/drawing/2014/main" id="{00000000-0008-0000-0000-00007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61</xdr:row>
          <xdr:rowOff>0</xdr:rowOff>
        </xdr:from>
        <xdr:to>
          <xdr:col>12</xdr:col>
          <xdr:colOff>76200</xdr:colOff>
          <xdr:row>62</xdr:row>
          <xdr:rowOff>0</xdr:rowOff>
        </xdr:to>
        <xdr:sp macro="" textlink="">
          <xdr:nvSpPr>
            <xdr:cNvPr id="2937" name="Option Button 889" hidden="1">
              <a:extLst>
                <a:ext uri="{63B3BB69-23CF-44E3-9099-C40C66FF867C}">
                  <a14:compatExt spid="_x0000_s2937"/>
                </a:ext>
                <a:ext uri="{FF2B5EF4-FFF2-40B4-BE49-F238E27FC236}">
                  <a16:creationId xmlns:a16="http://schemas.microsoft.com/office/drawing/2014/main" id="{00000000-0008-0000-0000-00007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１０割（標準的な運賃と同額）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62</xdr:row>
          <xdr:rowOff>0</xdr:rowOff>
        </xdr:from>
        <xdr:to>
          <xdr:col>11</xdr:col>
          <xdr:colOff>866775</xdr:colOff>
          <xdr:row>63</xdr:row>
          <xdr:rowOff>0</xdr:rowOff>
        </xdr:to>
        <xdr:sp macro="" textlink="">
          <xdr:nvSpPr>
            <xdr:cNvPr id="2938" name="Option Button 890" hidden="1">
              <a:extLst>
                <a:ext uri="{63B3BB69-23CF-44E3-9099-C40C66FF867C}">
                  <a14:compatExt spid="_x0000_s2938"/>
                </a:ext>
                <a:ext uri="{FF2B5EF4-FFF2-40B4-BE49-F238E27FC236}">
                  <a16:creationId xmlns:a16="http://schemas.microsoft.com/office/drawing/2014/main" id="{00000000-0008-0000-0000-00007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63</xdr:row>
          <xdr:rowOff>0</xdr:rowOff>
        </xdr:from>
        <xdr:to>
          <xdr:col>11</xdr:col>
          <xdr:colOff>866775</xdr:colOff>
          <xdr:row>64</xdr:row>
          <xdr:rowOff>0</xdr:rowOff>
        </xdr:to>
        <xdr:sp macro="" textlink="">
          <xdr:nvSpPr>
            <xdr:cNvPr id="2939" name="Option Button 891" hidden="1">
              <a:extLst>
                <a:ext uri="{63B3BB69-23CF-44E3-9099-C40C66FF867C}">
                  <a14:compatExt spid="_x0000_s2939"/>
                </a:ext>
                <a:ext uri="{FF2B5EF4-FFF2-40B4-BE49-F238E27FC236}">
                  <a16:creationId xmlns:a16="http://schemas.microsoft.com/office/drawing/2014/main" id="{00000000-0008-0000-0000-00007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64</xdr:row>
          <xdr:rowOff>0</xdr:rowOff>
        </xdr:from>
        <xdr:to>
          <xdr:col>11</xdr:col>
          <xdr:colOff>866775</xdr:colOff>
          <xdr:row>65</xdr:row>
          <xdr:rowOff>0</xdr:rowOff>
        </xdr:to>
        <xdr:sp macro="" textlink="">
          <xdr:nvSpPr>
            <xdr:cNvPr id="2940" name="Option Button 892" hidden="1">
              <a:extLst>
                <a:ext uri="{63B3BB69-23CF-44E3-9099-C40C66FF867C}">
                  <a14:compatExt spid="_x0000_s2940"/>
                </a:ext>
                <a:ext uri="{FF2B5EF4-FFF2-40B4-BE49-F238E27FC236}">
                  <a16:creationId xmlns:a16="http://schemas.microsoft.com/office/drawing/2014/main" id="{00000000-0008-0000-0000-00007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65</xdr:row>
          <xdr:rowOff>0</xdr:rowOff>
        </xdr:from>
        <xdr:to>
          <xdr:col>11</xdr:col>
          <xdr:colOff>866775</xdr:colOff>
          <xdr:row>66</xdr:row>
          <xdr:rowOff>0</xdr:rowOff>
        </xdr:to>
        <xdr:sp macro="" textlink="">
          <xdr:nvSpPr>
            <xdr:cNvPr id="2941" name="Option Button 893" hidden="1">
              <a:extLst>
                <a:ext uri="{63B3BB69-23CF-44E3-9099-C40C66FF867C}">
                  <a14:compatExt spid="_x0000_s2941"/>
                </a:ext>
                <a:ext uri="{FF2B5EF4-FFF2-40B4-BE49-F238E27FC236}">
                  <a16:creationId xmlns:a16="http://schemas.microsoft.com/office/drawing/2014/main" id="{00000000-0008-0000-0000-00007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66</xdr:row>
          <xdr:rowOff>0</xdr:rowOff>
        </xdr:from>
        <xdr:to>
          <xdr:col>11</xdr:col>
          <xdr:colOff>866775</xdr:colOff>
          <xdr:row>67</xdr:row>
          <xdr:rowOff>0</xdr:rowOff>
        </xdr:to>
        <xdr:sp macro="" textlink="">
          <xdr:nvSpPr>
            <xdr:cNvPr id="2942" name="Option Button 894" hidden="1">
              <a:extLst>
                <a:ext uri="{63B3BB69-23CF-44E3-9099-C40C66FF867C}">
                  <a14:compatExt spid="_x0000_s2942"/>
                </a:ext>
                <a:ext uri="{FF2B5EF4-FFF2-40B4-BE49-F238E27FC236}">
                  <a16:creationId xmlns:a16="http://schemas.microsoft.com/office/drawing/2014/main" id="{00000000-0008-0000-0000-00007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67</xdr:row>
          <xdr:rowOff>0</xdr:rowOff>
        </xdr:from>
        <xdr:to>
          <xdr:col>11</xdr:col>
          <xdr:colOff>866775</xdr:colOff>
          <xdr:row>68</xdr:row>
          <xdr:rowOff>0</xdr:rowOff>
        </xdr:to>
        <xdr:sp macro="" textlink="">
          <xdr:nvSpPr>
            <xdr:cNvPr id="2943" name="Option Button 895" hidden="1">
              <a:extLst>
                <a:ext uri="{63B3BB69-23CF-44E3-9099-C40C66FF867C}">
                  <a14:compatExt spid="_x0000_s2943"/>
                </a:ext>
                <a:ext uri="{FF2B5EF4-FFF2-40B4-BE49-F238E27FC236}">
                  <a16:creationId xmlns:a16="http://schemas.microsoft.com/office/drawing/2014/main" id="{00000000-0008-0000-0000-00007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68</xdr:row>
          <xdr:rowOff>0</xdr:rowOff>
        </xdr:from>
        <xdr:to>
          <xdr:col>11</xdr:col>
          <xdr:colOff>866775</xdr:colOff>
          <xdr:row>69</xdr:row>
          <xdr:rowOff>0</xdr:rowOff>
        </xdr:to>
        <xdr:sp macro="" textlink="">
          <xdr:nvSpPr>
            <xdr:cNvPr id="2944" name="Option Button 896" hidden="1">
              <a:extLst>
                <a:ext uri="{63B3BB69-23CF-44E3-9099-C40C66FF867C}">
                  <a14:compatExt spid="_x0000_s2944"/>
                </a:ext>
                <a:ext uri="{FF2B5EF4-FFF2-40B4-BE49-F238E27FC236}">
                  <a16:creationId xmlns:a16="http://schemas.microsoft.com/office/drawing/2014/main" id="{00000000-0008-0000-0000-00008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69</xdr:row>
          <xdr:rowOff>0</xdr:rowOff>
        </xdr:from>
        <xdr:to>
          <xdr:col>11</xdr:col>
          <xdr:colOff>866775</xdr:colOff>
          <xdr:row>70</xdr:row>
          <xdr:rowOff>0</xdr:rowOff>
        </xdr:to>
        <xdr:sp macro="" textlink="">
          <xdr:nvSpPr>
            <xdr:cNvPr id="2945" name="Option Button 897" hidden="1">
              <a:extLst>
                <a:ext uri="{63B3BB69-23CF-44E3-9099-C40C66FF867C}">
                  <a14:compatExt spid="_x0000_s2945"/>
                </a:ext>
                <a:ext uri="{FF2B5EF4-FFF2-40B4-BE49-F238E27FC236}">
                  <a16:creationId xmlns:a16="http://schemas.microsoft.com/office/drawing/2014/main" id="{00000000-0008-0000-0000-00008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70</xdr:row>
          <xdr:rowOff>0</xdr:rowOff>
        </xdr:from>
        <xdr:to>
          <xdr:col>11</xdr:col>
          <xdr:colOff>866775</xdr:colOff>
          <xdr:row>71</xdr:row>
          <xdr:rowOff>0</xdr:rowOff>
        </xdr:to>
        <xdr:sp macro="" textlink="">
          <xdr:nvSpPr>
            <xdr:cNvPr id="2946" name="Option Button 898" hidden="1">
              <a:extLst>
                <a:ext uri="{63B3BB69-23CF-44E3-9099-C40C66FF867C}">
                  <a14:compatExt spid="_x0000_s2946"/>
                </a:ext>
                <a:ext uri="{FF2B5EF4-FFF2-40B4-BE49-F238E27FC236}">
                  <a16:creationId xmlns:a16="http://schemas.microsoft.com/office/drawing/2014/main" id="{00000000-0008-0000-0000-00008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71</xdr:row>
          <xdr:rowOff>0</xdr:rowOff>
        </xdr:from>
        <xdr:to>
          <xdr:col>12</xdr:col>
          <xdr:colOff>47625</xdr:colOff>
          <xdr:row>72</xdr:row>
          <xdr:rowOff>0</xdr:rowOff>
        </xdr:to>
        <xdr:sp macro="" textlink="">
          <xdr:nvSpPr>
            <xdr:cNvPr id="2947" name="Option Button 899" hidden="1">
              <a:extLst>
                <a:ext uri="{63B3BB69-23CF-44E3-9099-C40C66FF867C}">
                  <a14:compatExt spid="_x0000_s2947"/>
                </a:ext>
                <a:ext uri="{FF2B5EF4-FFF2-40B4-BE49-F238E27FC236}">
                  <a16:creationId xmlns:a16="http://schemas.microsoft.com/office/drawing/2014/main" id="{00000000-0008-0000-0000-00008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金額を回答（下欄に記入）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75</xdr:row>
          <xdr:rowOff>0</xdr:rowOff>
        </xdr:from>
        <xdr:to>
          <xdr:col>7</xdr:col>
          <xdr:colOff>190500</xdr:colOff>
          <xdr:row>87</xdr:row>
          <xdr:rowOff>104775</xdr:rowOff>
        </xdr:to>
        <xdr:sp macro="" textlink="">
          <xdr:nvSpPr>
            <xdr:cNvPr id="2948" name="Group Box 900" hidden="1">
              <a:extLst>
                <a:ext uri="{63B3BB69-23CF-44E3-9099-C40C66FF867C}">
                  <a14:compatExt spid="_x0000_s2948"/>
                </a:ext>
                <a:ext uri="{FF2B5EF4-FFF2-40B4-BE49-F238E27FC236}">
                  <a16:creationId xmlns:a16="http://schemas.microsoft.com/office/drawing/2014/main" id="{00000000-0008-0000-0000-00008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75</xdr:row>
          <xdr:rowOff>0</xdr:rowOff>
        </xdr:from>
        <xdr:to>
          <xdr:col>8</xdr:col>
          <xdr:colOff>1924050</xdr:colOff>
          <xdr:row>87</xdr:row>
          <xdr:rowOff>161925</xdr:rowOff>
        </xdr:to>
        <xdr:sp macro="" textlink="">
          <xdr:nvSpPr>
            <xdr:cNvPr id="2949" name="Group Box 901" hidden="1">
              <a:extLst>
                <a:ext uri="{63B3BB69-23CF-44E3-9099-C40C66FF867C}">
                  <a14:compatExt spid="_x0000_s2949"/>
                </a:ext>
                <a:ext uri="{FF2B5EF4-FFF2-40B4-BE49-F238E27FC236}">
                  <a16:creationId xmlns:a16="http://schemas.microsoft.com/office/drawing/2014/main" id="{00000000-0008-0000-0000-00008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2066925</xdr:colOff>
          <xdr:row>75</xdr:row>
          <xdr:rowOff>0</xdr:rowOff>
        </xdr:from>
        <xdr:to>
          <xdr:col>10</xdr:col>
          <xdr:colOff>142875</xdr:colOff>
          <xdr:row>87</xdr:row>
          <xdr:rowOff>161925</xdr:rowOff>
        </xdr:to>
        <xdr:sp macro="" textlink="">
          <xdr:nvSpPr>
            <xdr:cNvPr id="2950" name="Group Box 902" hidden="1">
              <a:extLst>
                <a:ext uri="{63B3BB69-23CF-44E3-9099-C40C66FF867C}">
                  <a14:compatExt spid="_x0000_s2950"/>
                </a:ext>
                <a:ext uri="{FF2B5EF4-FFF2-40B4-BE49-F238E27FC236}">
                  <a16:creationId xmlns:a16="http://schemas.microsoft.com/office/drawing/2014/main" id="{00000000-0008-0000-0000-00008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75</xdr:row>
          <xdr:rowOff>0</xdr:rowOff>
        </xdr:from>
        <xdr:to>
          <xdr:col>12</xdr:col>
          <xdr:colOff>38100</xdr:colOff>
          <xdr:row>87</xdr:row>
          <xdr:rowOff>161925</xdr:rowOff>
        </xdr:to>
        <xdr:sp macro="" textlink="">
          <xdr:nvSpPr>
            <xdr:cNvPr id="2951" name="Group Box 903" hidden="1">
              <a:extLst>
                <a:ext uri="{63B3BB69-23CF-44E3-9099-C40C66FF867C}">
                  <a14:compatExt spid="_x0000_s2951"/>
                </a:ext>
                <a:ext uri="{FF2B5EF4-FFF2-40B4-BE49-F238E27FC236}">
                  <a16:creationId xmlns:a16="http://schemas.microsoft.com/office/drawing/2014/main" id="{00000000-0008-0000-0000-00008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903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75</xdr:row>
          <xdr:rowOff>0</xdr:rowOff>
        </xdr:from>
        <xdr:to>
          <xdr:col>6</xdr:col>
          <xdr:colOff>866775</xdr:colOff>
          <xdr:row>76</xdr:row>
          <xdr:rowOff>0</xdr:rowOff>
        </xdr:to>
        <xdr:sp macro="" textlink="">
          <xdr:nvSpPr>
            <xdr:cNvPr id="2952" name="Option Button 904" hidden="1">
              <a:extLst>
                <a:ext uri="{63B3BB69-23CF-44E3-9099-C40C66FF867C}">
                  <a14:compatExt spid="_x0000_s2952"/>
                </a:ext>
                <a:ext uri="{FF2B5EF4-FFF2-40B4-BE49-F238E27FC236}">
                  <a16:creationId xmlns:a16="http://schemas.microsoft.com/office/drawing/2014/main" id="{00000000-0008-0000-0000-00008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76</xdr:row>
          <xdr:rowOff>0</xdr:rowOff>
        </xdr:from>
        <xdr:to>
          <xdr:col>7</xdr:col>
          <xdr:colOff>200025</xdr:colOff>
          <xdr:row>77</xdr:row>
          <xdr:rowOff>0</xdr:rowOff>
        </xdr:to>
        <xdr:sp macro="" textlink="">
          <xdr:nvSpPr>
            <xdr:cNvPr id="2953" name="Option Button 905" hidden="1">
              <a:extLst>
                <a:ext uri="{63B3BB69-23CF-44E3-9099-C40C66FF867C}">
                  <a14:compatExt spid="_x0000_s2953"/>
                </a:ext>
                <a:ext uri="{FF2B5EF4-FFF2-40B4-BE49-F238E27FC236}">
                  <a16:creationId xmlns:a16="http://schemas.microsoft.com/office/drawing/2014/main" id="{00000000-0008-0000-0000-00008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１０割（標準的な運賃と同額）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77</xdr:row>
          <xdr:rowOff>0</xdr:rowOff>
        </xdr:from>
        <xdr:to>
          <xdr:col>6</xdr:col>
          <xdr:colOff>866775</xdr:colOff>
          <xdr:row>78</xdr:row>
          <xdr:rowOff>0</xdr:rowOff>
        </xdr:to>
        <xdr:sp macro="" textlink="">
          <xdr:nvSpPr>
            <xdr:cNvPr id="2954" name="Option Button 906" hidden="1">
              <a:extLst>
                <a:ext uri="{63B3BB69-23CF-44E3-9099-C40C66FF867C}">
                  <a14:compatExt spid="_x0000_s2954"/>
                </a:ext>
                <a:ext uri="{FF2B5EF4-FFF2-40B4-BE49-F238E27FC236}">
                  <a16:creationId xmlns:a16="http://schemas.microsoft.com/office/drawing/2014/main" id="{00000000-0008-0000-0000-00008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78</xdr:row>
          <xdr:rowOff>0</xdr:rowOff>
        </xdr:from>
        <xdr:to>
          <xdr:col>6</xdr:col>
          <xdr:colOff>866775</xdr:colOff>
          <xdr:row>79</xdr:row>
          <xdr:rowOff>0</xdr:rowOff>
        </xdr:to>
        <xdr:sp macro="" textlink="">
          <xdr:nvSpPr>
            <xdr:cNvPr id="2955" name="Option Button 907" hidden="1">
              <a:extLst>
                <a:ext uri="{63B3BB69-23CF-44E3-9099-C40C66FF867C}">
                  <a14:compatExt spid="_x0000_s2955"/>
                </a:ext>
                <a:ext uri="{FF2B5EF4-FFF2-40B4-BE49-F238E27FC236}">
                  <a16:creationId xmlns:a16="http://schemas.microsoft.com/office/drawing/2014/main" id="{00000000-0008-0000-0000-00008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79</xdr:row>
          <xdr:rowOff>0</xdr:rowOff>
        </xdr:from>
        <xdr:to>
          <xdr:col>6</xdr:col>
          <xdr:colOff>866775</xdr:colOff>
          <xdr:row>80</xdr:row>
          <xdr:rowOff>0</xdr:rowOff>
        </xdr:to>
        <xdr:sp macro="" textlink="">
          <xdr:nvSpPr>
            <xdr:cNvPr id="2956" name="Option Button 908" hidden="1">
              <a:extLst>
                <a:ext uri="{63B3BB69-23CF-44E3-9099-C40C66FF867C}">
                  <a14:compatExt spid="_x0000_s2956"/>
                </a:ext>
                <a:ext uri="{FF2B5EF4-FFF2-40B4-BE49-F238E27FC236}">
                  <a16:creationId xmlns:a16="http://schemas.microsoft.com/office/drawing/2014/main" id="{00000000-0008-0000-0000-00008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80</xdr:row>
          <xdr:rowOff>0</xdr:rowOff>
        </xdr:from>
        <xdr:to>
          <xdr:col>6</xdr:col>
          <xdr:colOff>866775</xdr:colOff>
          <xdr:row>81</xdr:row>
          <xdr:rowOff>0</xdr:rowOff>
        </xdr:to>
        <xdr:sp macro="" textlink="">
          <xdr:nvSpPr>
            <xdr:cNvPr id="2957" name="Option Button 909" hidden="1">
              <a:extLst>
                <a:ext uri="{63B3BB69-23CF-44E3-9099-C40C66FF867C}">
                  <a14:compatExt spid="_x0000_s2957"/>
                </a:ext>
                <a:ext uri="{FF2B5EF4-FFF2-40B4-BE49-F238E27FC236}">
                  <a16:creationId xmlns:a16="http://schemas.microsoft.com/office/drawing/2014/main" id="{00000000-0008-0000-0000-00008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81</xdr:row>
          <xdr:rowOff>0</xdr:rowOff>
        </xdr:from>
        <xdr:to>
          <xdr:col>6</xdr:col>
          <xdr:colOff>866775</xdr:colOff>
          <xdr:row>82</xdr:row>
          <xdr:rowOff>0</xdr:rowOff>
        </xdr:to>
        <xdr:sp macro="" textlink="">
          <xdr:nvSpPr>
            <xdr:cNvPr id="2958" name="Option Button 910" hidden="1">
              <a:extLst>
                <a:ext uri="{63B3BB69-23CF-44E3-9099-C40C66FF867C}">
                  <a14:compatExt spid="_x0000_s2958"/>
                </a:ext>
                <a:ext uri="{FF2B5EF4-FFF2-40B4-BE49-F238E27FC236}">
                  <a16:creationId xmlns:a16="http://schemas.microsoft.com/office/drawing/2014/main" id="{00000000-0008-0000-0000-00008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82</xdr:row>
          <xdr:rowOff>0</xdr:rowOff>
        </xdr:from>
        <xdr:to>
          <xdr:col>6</xdr:col>
          <xdr:colOff>866775</xdr:colOff>
          <xdr:row>83</xdr:row>
          <xdr:rowOff>0</xdr:rowOff>
        </xdr:to>
        <xdr:sp macro="" textlink="">
          <xdr:nvSpPr>
            <xdr:cNvPr id="2959" name="Option Button 911" hidden="1">
              <a:extLst>
                <a:ext uri="{63B3BB69-23CF-44E3-9099-C40C66FF867C}">
                  <a14:compatExt spid="_x0000_s2959"/>
                </a:ext>
                <a:ext uri="{FF2B5EF4-FFF2-40B4-BE49-F238E27FC236}">
                  <a16:creationId xmlns:a16="http://schemas.microsoft.com/office/drawing/2014/main" id="{00000000-0008-0000-0000-00008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83</xdr:row>
          <xdr:rowOff>0</xdr:rowOff>
        </xdr:from>
        <xdr:to>
          <xdr:col>6</xdr:col>
          <xdr:colOff>866775</xdr:colOff>
          <xdr:row>84</xdr:row>
          <xdr:rowOff>0</xdr:rowOff>
        </xdr:to>
        <xdr:sp macro="" textlink="">
          <xdr:nvSpPr>
            <xdr:cNvPr id="2960" name="Option Button 912" hidden="1">
              <a:extLst>
                <a:ext uri="{63B3BB69-23CF-44E3-9099-C40C66FF867C}">
                  <a14:compatExt spid="_x0000_s2960"/>
                </a:ext>
                <a:ext uri="{FF2B5EF4-FFF2-40B4-BE49-F238E27FC236}">
                  <a16:creationId xmlns:a16="http://schemas.microsoft.com/office/drawing/2014/main" id="{00000000-0008-0000-0000-00009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84</xdr:row>
          <xdr:rowOff>0</xdr:rowOff>
        </xdr:from>
        <xdr:to>
          <xdr:col>6</xdr:col>
          <xdr:colOff>866775</xdr:colOff>
          <xdr:row>85</xdr:row>
          <xdr:rowOff>0</xdr:rowOff>
        </xdr:to>
        <xdr:sp macro="" textlink="">
          <xdr:nvSpPr>
            <xdr:cNvPr id="2961" name="Option Button 913" hidden="1">
              <a:extLst>
                <a:ext uri="{63B3BB69-23CF-44E3-9099-C40C66FF867C}">
                  <a14:compatExt spid="_x0000_s2961"/>
                </a:ext>
                <a:ext uri="{FF2B5EF4-FFF2-40B4-BE49-F238E27FC236}">
                  <a16:creationId xmlns:a16="http://schemas.microsoft.com/office/drawing/2014/main" id="{00000000-0008-0000-0000-00009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85</xdr:row>
          <xdr:rowOff>0</xdr:rowOff>
        </xdr:from>
        <xdr:to>
          <xdr:col>6</xdr:col>
          <xdr:colOff>866775</xdr:colOff>
          <xdr:row>86</xdr:row>
          <xdr:rowOff>0</xdr:rowOff>
        </xdr:to>
        <xdr:sp macro="" textlink="">
          <xdr:nvSpPr>
            <xdr:cNvPr id="2962" name="Option Button 914" hidden="1">
              <a:extLst>
                <a:ext uri="{63B3BB69-23CF-44E3-9099-C40C66FF867C}">
                  <a14:compatExt spid="_x0000_s2962"/>
                </a:ext>
                <a:ext uri="{FF2B5EF4-FFF2-40B4-BE49-F238E27FC236}">
                  <a16:creationId xmlns:a16="http://schemas.microsoft.com/office/drawing/2014/main" id="{00000000-0008-0000-0000-00009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86</xdr:row>
          <xdr:rowOff>0</xdr:rowOff>
        </xdr:from>
        <xdr:to>
          <xdr:col>7</xdr:col>
          <xdr:colOff>142875</xdr:colOff>
          <xdr:row>87</xdr:row>
          <xdr:rowOff>0</xdr:rowOff>
        </xdr:to>
        <xdr:sp macro="" textlink="">
          <xdr:nvSpPr>
            <xdr:cNvPr id="2963" name="Option Button 915" hidden="1">
              <a:extLst>
                <a:ext uri="{63B3BB69-23CF-44E3-9099-C40C66FF867C}">
                  <a14:compatExt spid="_x0000_s2963"/>
                </a:ext>
                <a:ext uri="{FF2B5EF4-FFF2-40B4-BE49-F238E27FC236}">
                  <a16:creationId xmlns:a16="http://schemas.microsoft.com/office/drawing/2014/main" id="{00000000-0008-0000-0000-00009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金額を回答（下欄に記入）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75</xdr:row>
          <xdr:rowOff>0</xdr:rowOff>
        </xdr:from>
        <xdr:to>
          <xdr:col>8</xdr:col>
          <xdr:colOff>1800225</xdr:colOff>
          <xdr:row>76</xdr:row>
          <xdr:rowOff>0</xdr:rowOff>
        </xdr:to>
        <xdr:sp macro="" textlink="">
          <xdr:nvSpPr>
            <xdr:cNvPr id="2964" name="Option Button 916" hidden="1">
              <a:extLst>
                <a:ext uri="{63B3BB69-23CF-44E3-9099-C40C66FF867C}">
                  <a14:compatExt spid="_x0000_s2964"/>
                </a:ext>
                <a:ext uri="{FF2B5EF4-FFF2-40B4-BE49-F238E27FC236}">
                  <a16:creationId xmlns:a16="http://schemas.microsoft.com/office/drawing/2014/main" id="{00000000-0008-0000-0000-00009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標準的な運賃（告示運賃）を提示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76</xdr:row>
          <xdr:rowOff>238125</xdr:rowOff>
        </xdr:from>
        <xdr:to>
          <xdr:col>8</xdr:col>
          <xdr:colOff>1581150</xdr:colOff>
          <xdr:row>79</xdr:row>
          <xdr:rowOff>57150</xdr:rowOff>
        </xdr:to>
        <xdr:sp macro="" textlink="">
          <xdr:nvSpPr>
            <xdr:cNvPr id="2966" name="Option Button 918" hidden="1">
              <a:extLst>
                <a:ext uri="{63B3BB69-23CF-44E3-9099-C40C66FF867C}">
                  <a14:compatExt spid="_x0000_s2966"/>
                </a:ext>
                <a:ext uri="{FF2B5EF4-FFF2-40B4-BE49-F238E27FC236}">
                  <a16:creationId xmlns:a16="http://schemas.microsoft.com/office/drawing/2014/main" id="{00000000-0008-0000-0000-00009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標準的な運賃（自社独自）の原価計算を考慮した運賃を提示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78</xdr:row>
          <xdr:rowOff>238125</xdr:rowOff>
        </xdr:from>
        <xdr:to>
          <xdr:col>8</xdr:col>
          <xdr:colOff>1581150</xdr:colOff>
          <xdr:row>81</xdr:row>
          <xdr:rowOff>57150</xdr:rowOff>
        </xdr:to>
        <xdr:sp macro="" textlink="">
          <xdr:nvSpPr>
            <xdr:cNvPr id="2968" name="Option Button 920" hidden="1">
              <a:extLst>
                <a:ext uri="{63B3BB69-23CF-44E3-9099-C40C66FF867C}">
                  <a14:compatExt spid="_x0000_s2968"/>
                </a:ext>
                <a:ext uri="{FF2B5EF4-FFF2-40B4-BE49-F238E27FC236}">
                  <a16:creationId xmlns:a16="http://schemas.microsoft.com/office/drawing/2014/main" id="{00000000-0008-0000-0000-00009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自社独自の原価計算を考慮した運賃を提示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80</xdr:row>
          <xdr:rowOff>238125</xdr:rowOff>
        </xdr:from>
        <xdr:to>
          <xdr:col>8</xdr:col>
          <xdr:colOff>1581150</xdr:colOff>
          <xdr:row>83</xdr:row>
          <xdr:rowOff>57150</xdr:rowOff>
        </xdr:to>
        <xdr:sp macro="" textlink="">
          <xdr:nvSpPr>
            <xdr:cNvPr id="2970" name="Option Button 922" hidden="1">
              <a:extLst>
                <a:ext uri="{63B3BB69-23CF-44E3-9099-C40C66FF867C}">
                  <a14:compatExt spid="_x0000_s2970"/>
                </a:ext>
                <a:ext uri="{FF2B5EF4-FFF2-40B4-BE49-F238E27FC236}">
                  <a16:creationId xmlns:a16="http://schemas.microsoft.com/office/drawing/2014/main" id="{00000000-0008-0000-0000-00009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上記以外の、一定の割合　又は　運賃額を提示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82</xdr:row>
          <xdr:rowOff>238125</xdr:rowOff>
        </xdr:from>
        <xdr:to>
          <xdr:col>8</xdr:col>
          <xdr:colOff>1533525</xdr:colOff>
          <xdr:row>85</xdr:row>
          <xdr:rowOff>57150</xdr:rowOff>
        </xdr:to>
        <xdr:sp macro="" textlink="">
          <xdr:nvSpPr>
            <xdr:cNvPr id="2972" name="Option Button 924" hidden="1">
              <a:extLst>
                <a:ext uri="{63B3BB69-23CF-44E3-9099-C40C66FF867C}">
                  <a14:compatExt spid="_x0000_s2972"/>
                </a:ext>
                <a:ext uri="{FF2B5EF4-FFF2-40B4-BE49-F238E27FC236}">
                  <a16:creationId xmlns:a16="http://schemas.microsoft.com/office/drawing/2014/main" id="{00000000-0008-0000-0000-00009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新たな運賃は提示していない（右欄の割合回答不要）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75</xdr:row>
          <xdr:rowOff>0</xdr:rowOff>
        </xdr:from>
        <xdr:to>
          <xdr:col>9</xdr:col>
          <xdr:colOff>866775</xdr:colOff>
          <xdr:row>76</xdr:row>
          <xdr:rowOff>0</xdr:rowOff>
        </xdr:to>
        <xdr:sp macro="" textlink="">
          <xdr:nvSpPr>
            <xdr:cNvPr id="2975" name="Option Button 927" hidden="1">
              <a:extLst>
                <a:ext uri="{63B3BB69-23CF-44E3-9099-C40C66FF867C}">
                  <a14:compatExt spid="_x0000_s2975"/>
                </a:ext>
                <a:ext uri="{FF2B5EF4-FFF2-40B4-BE49-F238E27FC236}">
                  <a16:creationId xmlns:a16="http://schemas.microsoft.com/office/drawing/2014/main" id="{00000000-0008-0000-0000-00009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76</xdr:row>
          <xdr:rowOff>0</xdr:rowOff>
        </xdr:from>
        <xdr:to>
          <xdr:col>10</xdr:col>
          <xdr:colOff>133350</xdr:colOff>
          <xdr:row>77</xdr:row>
          <xdr:rowOff>0</xdr:rowOff>
        </xdr:to>
        <xdr:sp macro="" textlink="">
          <xdr:nvSpPr>
            <xdr:cNvPr id="2976" name="Option Button 928" hidden="1">
              <a:extLst>
                <a:ext uri="{63B3BB69-23CF-44E3-9099-C40C66FF867C}">
                  <a14:compatExt spid="_x0000_s2976"/>
                </a:ext>
                <a:ext uri="{FF2B5EF4-FFF2-40B4-BE49-F238E27FC236}">
                  <a16:creationId xmlns:a16="http://schemas.microsoft.com/office/drawing/2014/main" id="{00000000-0008-0000-0000-0000A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１０割（標準的な運賃と同額）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77</xdr:row>
          <xdr:rowOff>0</xdr:rowOff>
        </xdr:from>
        <xdr:to>
          <xdr:col>9</xdr:col>
          <xdr:colOff>866775</xdr:colOff>
          <xdr:row>78</xdr:row>
          <xdr:rowOff>0</xdr:rowOff>
        </xdr:to>
        <xdr:sp macro="" textlink="">
          <xdr:nvSpPr>
            <xdr:cNvPr id="2977" name="Option Button 929" hidden="1">
              <a:extLst>
                <a:ext uri="{63B3BB69-23CF-44E3-9099-C40C66FF867C}">
                  <a14:compatExt spid="_x0000_s2977"/>
                </a:ext>
                <a:ext uri="{FF2B5EF4-FFF2-40B4-BE49-F238E27FC236}">
                  <a16:creationId xmlns:a16="http://schemas.microsoft.com/office/drawing/2014/main" id="{00000000-0008-0000-0000-0000A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78</xdr:row>
          <xdr:rowOff>0</xdr:rowOff>
        </xdr:from>
        <xdr:to>
          <xdr:col>9</xdr:col>
          <xdr:colOff>866775</xdr:colOff>
          <xdr:row>79</xdr:row>
          <xdr:rowOff>0</xdr:rowOff>
        </xdr:to>
        <xdr:sp macro="" textlink="">
          <xdr:nvSpPr>
            <xdr:cNvPr id="2978" name="Option Button 930" hidden="1">
              <a:extLst>
                <a:ext uri="{63B3BB69-23CF-44E3-9099-C40C66FF867C}">
                  <a14:compatExt spid="_x0000_s2978"/>
                </a:ext>
                <a:ext uri="{FF2B5EF4-FFF2-40B4-BE49-F238E27FC236}">
                  <a16:creationId xmlns:a16="http://schemas.microsoft.com/office/drawing/2014/main" id="{00000000-0008-0000-0000-0000A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79</xdr:row>
          <xdr:rowOff>0</xdr:rowOff>
        </xdr:from>
        <xdr:to>
          <xdr:col>9</xdr:col>
          <xdr:colOff>866775</xdr:colOff>
          <xdr:row>80</xdr:row>
          <xdr:rowOff>0</xdr:rowOff>
        </xdr:to>
        <xdr:sp macro="" textlink="">
          <xdr:nvSpPr>
            <xdr:cNvPr id="2979" name="Option Button 931" hidden="1">
              <a:extLst>
                <a:ext uri="{63B3BB69-23CF-44E3-9099-C40C66FF867C}">
                  <a14:compatExt spid="_x0000_s2979"/>
                </a:ext>
                <a:ext uri="{FF2B5EF4-FFF2-40B4-BE49-F238E27FC236}">
                  <a16:creationId xmlns:a16="http://schemas.microsoft.com/office/drawing/2014/main" id="{00000000-0008-0000-0000-0000A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80</xdr:row>
          <xdr:rowOff>0</xdr:rowOff>
        </xdr:from>
        <xdr:to>
          <xdr:col>9</xdr:col>
          <xdr:colOff>866775</xdr:colOff>
          <xdr:row>81</xdr:row>
          <xdr:rowOff>0</xdr:rowOff>
        </xdr:to>
        <xdr:sp macro="" textlink="">
          <xdr:nvSpPr>
            <xdr:cNvPr id="2980" name="Option Button 932" hidden="1">
              <a:extLst>
                <a:ext uri="{63B3BB69-23CF-44E3-9099-C40C66FF867C}">
                  <a14:compatExt spid="_x0000_s2980"/>
                </a:ext>
                <a:ext uri="{FF2B5EF4-FFF2-40B4-BE49-F238E27FC236}">
                  <a16:creationId xmlns:a16="http://schemas.microsoft.com/office/drawing/2014/main" id="{00000000-0008-0000-0000-0000A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81</xdr:row>
          <xdr:rowOff>0</xdr:rowOff>
        </xdr:from>
        <xdr:to>
          <xdr:col>9</xdr:col>
          <xdr:colOff>866775</xdr:colOff>
          <xdr:row>82</xdr:row>
          <xdr:rowOff>0</xdr:rowOff>
        </xdr:to>
        <xdr:sp macro="" textlink="">
          <xdr:nvSpPr>
            <xdr:cNvPr id="2981" name="Option Button 933" hidden="1">
              <a:extLst>
                <a:ext uri="{63B3BB69-23CF-44E3-9099-C40C66FF867C}">
                  <a14:compatExt spid="_x0000_s2981"/>
                </a:ext>
                <a:ext uri="{FF2B5EF4-FFF2-40B4-BE49-F238E27FC236}">
                  <a16:creationId xmlns:a16="http://schemas.microsoft.com/office/drawing/2014/main" id="{00000000-0008-0000-0000-0000A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82</xdr:row>
          <xdr:rowOff>0</xdr:rowOff>
        </xdr:from>
        <xdr:to>
          <xdr:col>9</xdr:col>
          <xdr:colOff>866775</xdr:colOff>
          <xdr:row>83</xdr:row>
          <xdr:rowOff>0</xdr:rowOff>
        </xdr:to>
        <xdr:sp macro="" textlink="">
          <xdr:nvSpPr>
            <xdr:cNvPr id="2982" name="Option Button 934" hidden="1">
              <a:extLst>
                <a:ext uri="{63B3BB69-23CF-44E3-9099-C40C66FF867C}">
                  <a14:compatExt spid="_x0000_s2982"/>
                </a:ext>
                <a:ext uri="{FF2B5EF4-FFF2-40B4-BE49-F238E27FC236}">
                  <a16:creationId xmlns:a16="http://schemas.microsoft.com/office/drawing/2014/main" id="{00000000-0008-0000-0000-0000A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83</xdr:row>
          <xdr:rowOff>0</xdr:rowOff>
        </xdr:from>
        <xdr:to>
          <xdr:col>9</xdr:col>
          <xdr:colOff>866775</xdr:colOff>
          <xdr:row>84</xdr:row>
          <xdr:rowOff>0</xdr:rowOff>
        </xdr:to>
        <xdr:sp macro="" textlink="">
          <xdr:nvSpPr>
            <xdr:cNvPr id="2983" name="Option Button 935" hidden="1">
              <a:extLst>
                <a:ext uri="{63B3BB69-23CF-44E3-9099-C40C66FF867C}">
                  <a14:compatExt spid="_x0000_s2983"/>
                </a:ext>
                <a:ext uri="{FF2B5EF4-FFF2-40B4-BE49-F238E27FC236}">
                  <a16:creationId xmlns:a16="http://schemas.microsoft.com/office/drawing/2014/main" id="{00000000-0008-0000-0000-0000A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84</xdr:row>
          <xdr:rowOff>0</xdr:rowOff>
        </xdr:from>
        <xdr:to>
          <xdr:col>9</xdr:col>
          <xdr:colOff>866775</xdr:colOff>
          <xdr:row>85</xdr:row>
          <xdr:rowOff>0</xdr:rowOff>
        </xdr:to>
        <xdr:sp macro="" textlink="">
          <xdr:nvSpPr>
            <xdr:cNvPr id="2984" name="Option Button 936" hidden="1">
              <a:extLst>
                <a:ext uri="{63B3BB69-23CF-44E3-9099-C40C66FF867C}">
                  <a14:compatExt spid="_x0000_s2984"/>
                </a:ext>
                <a:ext uri="{FF2B5EF4-FFF2-40B4-BE49-F238E27FC236}">
                  <a16:creationId xmlns:a16="http://schemas.microsoft.com/office/drawing/2014/main" id="{00000000-0008-0000-0000-0000A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85</xdr:row>
          <xdr:rowOff>0</xdr:rowOff>
        </xdr:from>
        <xdr:to>
          <xdr:col>9</xdr:col>
          <xdr:colOff>866775</xdr:colOff>
          <xdr:row>86</xdr:row>
          <xdr:rowOff>0</xdr:rowOff>
        </xdr:to>
        <xdr:sp macro="" textlink="">
          <xdr:nvSpPr>
            <xdr:cNvPr id="2985" name="Option Button 937" hidden="1">
              <a:extLst>
                <a:ext uri="{63B3BB69-23CF-44E3-9099-C40C66FF867C}">
                  <a14:compatExt spid="_x0000_s2985"/>
                </a:ext>
                <a:ext uri="{FF2B5EF4-FFF2-40B4-BE49-F238E27FC236}">
                  <a16:creationId xmlns:a16="http://schemas.microsoft.com/office/drawing/2014/main" id="{00000000-0008-0000-0000-0000A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86</xdr:row>
          <xdr:rowOff>0</xdr:rowOff>
        </xdr:from>
        <xdr:to>
          <xdr:col>10</xdr:col>
          <xdr:colOff>85725</xdr:colOff>
          <xdr:row>87</xdr:row>
          <xdr:rowOff>0</xdr:rowOff>
        </xdr:to>
        <xdr:sp macro="" textlink="">
          <xdr:nvSpPr>
            <xdr:cNvPr id="2986" name="Option Button 938" hidden="1">
              <a:extLst>
                <a:ext uri="{63B3BB69-23CF-44E3-9099-C40C66FF867C}">
                  <a14:compatExt spid="_x0000_s2986"/>
                </a:ext>
                <a:ext uri="{FF2B5EF4-FFF2-40B4-BE49-F238E27FC236}">
                  <a16:creationId xmlns:a16="http://schemas.microsoft.com/office/drawing/2014/main" id="{00000000-0008-0000-0000-0000A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金額を回答（下欄に記入）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75</xdr:row>
          <xdr:rowOff>0</xdr:rowOff>
        </xdr:from>
        <xdr:to>
          <xdr:col>11</xdr:col>
          <xdr:colOff>866775</xdr:colOff>
          <xdr:row>76</xdr:row>
          <xdr:rowOff>0</xdr:rowOff>
        </xdr:to>
        <xdr:sp macro="" textlink="">
          <xdr:nvSpPr>
            <xdr:cNvPr id="2987" name="Option Button 939" hidden="1">
              <a:extLst>
                <a:ext uri="{63B3BB69-23CF-44E3-9099-C40C66FF867C}">
                  <a14:compatExt spid="_x0000_s2987"/>
                </a:ext>
                <a:ext uri="{FF2B5EF4-FFF2-40B4-BE49-F238E27FC236}">
                  <a16:creationId xmlns:a16="http://schemas.microsoft.com/office/drawing/2014/main" id="{00000000-0008-0000-0000-0000A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76</xdr:row>
          <xdr:rowOff>0</xdr:rowOff>
        </xdr:from>
        <xdr:to>
          <xdr:col>12</xdr:col>
          <xdr:colOff>190500</xdr:colOff>
          <xdr:row>77</xdr:row>
          <xdr:rowOff>0</xdr:rowOff>
        </xdr:to>
        <xdr:sp macro="" textlink="">
          <xdr:nvSpPr>
            <xdr:cNvPr id="2988" name="Option Button 940" hidden="1">
              <a:extLst>
                <a:ext uri="{63B3BB69-23CF-44E3-9099-C40C66FF867C}">
                  <a14:compatExt spid="_x0000_s2988"/>
                </a:ext>
                <a:ext uri="{FF2B5EF4-FFF2-40B4-BE49-F238E27FC236}">
                  <a16:creationId xmlns:a16="http://schemas.microsoft.com/office/drawing/2014/main" id="{00000000-0008-0000-0000-0000A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１０割（標準的な運賃と同額）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77</xdr:row>
          <xdr:rowOff>0</xdr:rowOff>
        </xdr:from>
        <xdr:to>
          <xdr:col>11</xdr:col>
          <xdr:colOff>866775</xdr:colOff>
          <xdr:row>78</xdr:row>
          <xdr:rowOff>0</xdr:rowOff>
        </xdr:to>
        <xdr:sp macro="" textlink="">
          <xdr:nvSpPr>
            <xdr:cNvPr id="2989" name="Option Button 941" hidden="1">
              <a:extLst>
                <a:ext uri="{63B3BB69-23CF-44E3-9099-C40C66FF867C}">
                  <a14:compatExt spid="_x0000_s2989"/>
                </a:ext>
                <a:ext uri="{FF2B5EF4-FFF2-40B4-BE49-F238E27FC236}">
                  <a16:creationId xmlns:a16="http://schemas.microsoft.com/office/drawing/2014/main" id="{00000000-0008-0000-0000-0000A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78</xdr:row>
          <xdr:rowOff>0</xdr:rowOff>
        </xdr:from>
        <xdr:to>
          <xdr:col>11</xdr:col>
          <xdr:colOff>866775</xdr:colOff>
          <xdr:row>79</xdr:row>
          <xdr:rowOff>0</xdr:rowOff>
        </xdr:to>
        <xdr:sp macro="" textlink="">
          <xdr:nvSpPr>
            <xdr:cNvPr id="2990" name="Option Button 942" hidden="1">
              <a:extLst>
                <a:ext uri="{63B3BB69-23CF-44E3-9099-C40C66FF867C}">
                  <a14:compatExt spid="_x0000_s2990"/>
                </a:ext>
                <a:ext uri="{FF2B5EF4-FFF2-40B4-BE49-F238E27FC236}">
                  <a16:creationId xmlns:a16="http://schemas.microsoft.com/office/drawing/2014/main" id="{00000000-0008-0000-0000-0000A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79</xdr:row>
          <xdr:rowOff>0</xdr:rowOff>
        </xdr:from>
        <xdr:to>
          <xdr:col>11</xdr:col>
          <xdr:colOff>866775</xdr:colOff>
          <xdr:row>80</xdr:row>
          <xdr:rowOff>0</xdr:rowOff>
        </xdr:to>
        <xdr:sp macro="" textlink="">
          <xdr:nvSpPr>
            <xdr:cNvPr id="2991" name="Option Button 943" hidden="1">
              <a:extLst>
                <a:ext uri="{63B3BB69-23CF-44E3-9099-C40C66FF867C}">
                  <a14:compatExt spid="_x0000_s2991"/>
                </a:ext>
                <a:ext uri="{FF2B5EF4-FFF2-40B4-BE49-F238E27FC236}">
                  <a16:creationId xmlns:a16="http://schemas.microsoft.com/office/drawing/2014/main" id="{00000000-0008-0000-0000-0000A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80</xdr:row>
          <xdr:rowOff>0</xdr:rowOff>
        </xdr:from>
        <xdr:to>
          <xdr:col>11</xdr:col>
          <xdr:colOff>866775</xdr:colOff>
          <xdr:row>81</xdr:row>
          <xdr:rowOff>0</xdr:rowOff>
        </xdr:to>
        <xdr:sp macro="" textlink="">
          <xdr:nvSpPr>
            <xdr:cNvPr id="2992" name="Option Button 944" hidden="1">
              <a:extLst>
                <a:ext uri="{63B3BB69-23CF-44E3-9099-C40C66FF867C}">
                  <a14:compatExt spid="_x0000_s2992"/>
                </a:ext>
                <a:ext uri="{FF2B5EF4-FFF2-40B4-BE49-F238E27FC236}">
                  <a16:creationId xmlns:a16="http://schemas.microsoft.com/office/drawing/2014/main" id="{00000000-0008-0000-0000-0000B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81</xdr:row>
          <xdr:rowOff>0</xdr:rowOff>
        </xdr:from>
        <xdr:to>
          <xdr:col>11</xdr:col>
          <xdr:colOff>866775</xdr:colOff>
          <xdr:row>82</xdr:row>
          <xdr:rowOff>0</xdr:rowOff>
        </xdr:to>
        <xdr:sp macro="" textlink="">
          <xdr:nvSpPr>
            <xdr:cNvPr id="2993" name="Option Button 945" hidden="1">
              <a:extLst>
                <a:ext uri="{63B3BB69-23CF-44E3-9099-C40C66FF867C}">
                  <a14:compatExt spid="_x0000_s2993"/>
                </a:ext>
                <a:ext uri="{FF2B5EF4-FFF2-40B4-BE49-F238E27FC236}">
                  <a16:creationId xmlns:a16="http://schemas.microsoft.com/office/drawing/2014/main" id="{00000000-0008-0000-0000-0000B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82</xdr:row>
          <xdr:rowOff>0</xdr:rowOff>
        </xdr:from>
        <xdr:to>
          <xdr:col>11</xdr:col>
          <xdr:colOff>866775</xdr:colOff>
          <xdr:row>83</xdr:row>
          <xdr:rowOff>0</xdr:rowOff>
        </xdr:to>
        <xdr:sp macro="" textlink="">
          <xdr:nvSpPr>
            <xdr:cNvPr id="2994" name="Option Button 946" hidden="1">
              <a:extLst>
                <a:ext uri="{63B3BB69-23CF-44E3-9099-C40C66FF867C}">
                  <a14:compatExt spid="_x0000_s2994"/>
                </a:ext>
                <a:ext uri="{FF2B5EF4-FFF2-40B4-BE49-F238E27FC236}">
                  <a16:creationId xmlns:a16="http://schemas.microsoft.com/office/drawing/2014/main" id="{00000000-0008-0000-0000-0000B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83</xdr:row>
          <xdr:rowOff>0</xdr:rowOff>
        </xdr:from>
        <xdr:to>
          <xdr:col>11</xdr:col>
          <xdr:colOff>866775</xdr:colOff>
          <xdr:row>84</xdr:row>
          <xdr:rowOff>0</xdr:rowOff>
        </xdr:to>
        <xdr:sp macro="" textlink="">
          <xdr:nvSpPr>
            <xdr:cNvPr id="2995" name="Option Button 947" hidden="1">
              <a:extLst>
                <a:ext uri="{63B3BB69-23CF-44E3-9099-C40C66FF867C}">
                  <a14:compatExt spid="_x0000_s2995"/>
                </a:ext>
                <a:ext uri="{FF2B5EF4-FFF2-40B4-BE49-F238E27FC236}">
                  <a16:creationId xmlns:a16="http://schemas.microsoft.com/office/drawing/2014/main" id="{00000000-0008-0000-0000-0000B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84</xdr:row>
          <xdr:rowOff>0</xdr:rowOff>
        </xdr:from>
        <xdr:to>
          <xdr:col>11</xdr:col>
          <xdr:colOff>866775</xdr:colOff>
          <xdr:row>85</xdr:row>
          <xdr:rowOff>0</xdr:rowOff>
        </xdr:to>
        <xdr:sp macro="" textlink="">
          <xdr:nvSpPr>
            <xdr:cNvPr id="2996" name="Option Button 948" hidden="1">
              <a:extLst>
                <a:ext uri="{63B3BB69-23CF-44E3-9099-C40C66FF867C}">
                  <a14:compatExt spid="_x0000_s2996"/>
                </a:ext>
                <a:ext uri="{FF2B5EF4-FFF2-40B4-BE49-F238E27FC236}">
                  <a16:creationId xmlns:a16="http://schemas.microsoft.com/office/drawing/2014/main" id="{00000000-0008-0000-0000-0000B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85</xdr:row>
          <xdr:rowOff>0</xdr:rowOff>
        </xdr:from>
        <xdr:to>
          <xdr:col>11</xdr:col>
          <xdr:colOff>866775</xdr:colOff>
          <xdr:row>86</xdr:row>
          <xdr:rowOff>0</xdr:rowOff>
        </xdr:to>
        <xdr:sp macro="" textlink="">
          <xdr:nvSpPr>
            <xdr:cNvPr id="2997" name="Option Button 949" hidden="1">
              <a:extLst>
                <a:ext uri="{63B3BB69-23CF-44E3-9099-C40C66FF867C}">
                  <a14:compatExt spid="_x0000_s2997"/>
                </a:ext>
                <a:ext uri="{FF2B5EF4-FFF2-40B4-BE49-F238E27FC236}">
                  <a16:creationId xmlns:a16="http://schemas.microsoft.com/office/drawing/2014/main" id="{00000000-0008-0000-0000-0000B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86</xdr:row>
          <xdr:rowOff>0</xdr:rowOff>
        </xdr:from>
        <xdr:to>
          <xdr:col>12</xdr:col>
          <xdr:colOff>38100</xdr:colOff>
          <xdr:row>87</xdr:row>
          <xdr:rowOff>0</xdr:rowOff>
        </xdr:to>
        <xdr:sp macro="" textlink="">
          <xdr:nvSpPr>
            <xdr:cNvPr id="2998" name="Option Button 950" hidden="1">
              <a:extLst>
                <a:ext uri="{63B3BB69-23CF-44E3-9099-C40C66FF867C}">
                  <a14:compatExt spid="_x0000_s2998"/>
                </a:ext>
                <a:ext uri="{FF2B5EF4-FFF2-40B4-BE49-F238E27FC236}">
                  <a16:creationId xmlns:a16="http://schemas.microsoft.com/office/drawing/2014/main" id="{00000000-0008-0000-0000-0000B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金額を回答（下欄に記入）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947372</xdr:colOff>
      <xdr:row>6</xdr:row>
      <xdr:rowOff>115032</xdr:rowOff>
    </xdr:from>
    <xdr:to>
      <xdr:col>11</xdr:col>
      <xdr:colOff>1054345</xdr:colOff>
      <xdr:row>8</xdr:row>
      <xdr:rowOff>8059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4550A70-55F3-3B2C-B525-EF008D72BB36}"/>
            </a:ext>
          </a:extLst>
        </xdr:cNvPr>
        <xdr:cNvSpPr txBox="1"/>
      </xdr:nvSpPr>
      <xdr:spPr>
        <a:xfrm>
          <a:off x="8291147" y="1305657"/>
          <a:ext cx="1907198" cy="3692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R5</a:t>
          </a:r>
          <a:r>
            <a:rPr kumimoji="1"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年度標準的な運賃に係る実態調査　</a:t>
          </a:r>
          <a:endParaRPr kumimoji="1" lang="en-US" altLang="ja-JP" sz="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アンケート</a:t>
          </a:r>
        </a:p>
      </xdr:txBody>
    </xdr:sp>
    <xdr:clientData/>
  </xdr:twoCellAnchor>
  <xdr:twoCellAnchor>
    <xdr:from>
      <xdr:col>9</xdr:col>
      <xdr:colOff>969353</xdr:colOff>
      <xdr:row>5</xdr:row>
      <xdr:rowOff>38099</xdr:rowOff>
    </xdr:from>
    <xdr:to>
      <xdr:col>11</xdr:col>
      <xdr:colOff>1217734</xdr:colOff>
      <xdr:row>6</xdr:row>
      <xdr:rowOff>169251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7FCAF44-CF4F-9E96-35A2-C24ED3B43AE5}"/>
            </a:ext>
          </a:extLst>
        </xdr:cNvPr>
        <xdr:cNvSpPr txBox="1"/>
      </xdr:nvSpPr>
      <xdr:spPr>
        <a:xfrm>
          <a:off x="8313128" y="990599"/>
          <a:ext cx="2048606" cy="3692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←</a:t>
          </a:r>
          <a:r>
            <a:rPr kumimoji="1" lang="en-US" altLang="ja-JP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QR</a:t>
          </a:r>
          <a:r>
            <a:rPr kumimoji="1"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コードからのアクセスも可能です</a:t>
          </a:r>
        </a:p>
      </xdr:txBody>
    </xdr:sp>
    <xdr:clientData/>
  </xdr:twoCellAnchor>
  <xdr:twoCellAnchor editAs="oneCell">
    <xdr:from>
      <xdr:col>9</xdr:col>
      <xdr:colOff>276225</xdr:colOff>
      <xdr:row>5</xdr:row>
      <xdr:rowOff>47625</xdr:rowOff>
    </xdr:from>
    <xdr:to>
      <xdr:col>9</xdr:col>
      <xdr:colOff>976630</xdr:colOff>
      <xdr:row>8</xdr:row>
      <xdr:rowOff>33655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040E8E8-76EE-F0E4-31C0-39DA3552D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00" y="1000125"/>
          <a:ext cx="700405" cy="700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2.xml"/><Relationship Id="rId21" Type="http://schemas.openxmlformats.org/officeDocument/2006/relationships/ctrlProp" Target="../ctrlProps/ctrlProp16.xml"/><Relationship Id="rId42" Type="http://schemas.openxmlformats.org/officeDocument/2006/relationships/ctrlProp" Target="../ctrlProps/ctrlProp37.xml"/><Relationship Id="rId63" Type="http://schemas.openxmlformats.org/officeDocument/2006/relationships/ctrlProp" Target="../ctrlProps/ctrlProp58.xml"/><Relationship Id="rId84" Type="http://schemas.openxmlformats.org/officeDocument/2006/relationships/ctrlProp" Target="../ctrlProps/ctrlProp79.xml"/><Relationship Id="rId138" Type="http://schemas.openxmlformats.org/officeDocument/2006/relationships/ctrlProp" Target="../ctrlProps/ctrlProp133.xml"/><Relationship Id="rId159" Type="http://schemas.openxmlformats.org/officeDocument/2006/relationships/ctrlProp" Target="../ctrlProps/ctrlProp154.xml"/><Relationship Id="rId170" Type="http://schemas.openxmlformats.org/officeDocument/2006/relationships/ctrlProp" Target="../ctrlProps/ctrlProp165.xml"/><Relationship Id="rId191" Type="http://schemas.openxmlformats.org/officeDocument/2006/relationships/ctrlProp" Target="../ctrlProps/ctrlProp186.xml"/><Relationship Id="rId205" Type="http://schemas.openxmlformats.org/officeDocument/2006/relationships/ctrlProp" Target="../ctrlProps/ctrlProp200.xml"/><Relationship Id="rId226" Type="http://schemas.openxmlformats.org/officeDocument/2006/relationships/ctrlProp" Target="../ctrlProps/ctrlProp221.xml"/><Relationship Id="rId107" Type="http://schemas.openxmlformats.org/officeDocument/2006/relationships/ctrlProp" Target="../ctrlProps/ctrlProp102.xml"/><Relationship Id="rId11" Type="http://schemas.openxmlformats.org/officeDocument/2006/relationships/ctrlProp" Target="../ctrlProps/ctrlProp6.xml"/><Relationship Id="rId32" Type="http://schemas.openxmlformats.org/officeDocument/2006/relationships/ctrlProp" Target="../ctrlProps/ctrlProp27.xml"/><Relationship Id="rId53" Type="http://schemas.openxmlformats.org/officeDocument/2006/relationships/ctrlProp" Target="../ctrlProps/ctrlProp48.xml"/><Relationship Id="rId74" Type="http://schemas.openxmlformats.org/officeDocument/2006/relationships/ctrlProp" Target="../ctrlProps/ctrlProp69.xml"/><Relationship Id="rId128" Type="http://schemas.openxmlformats.org/officeDocument/2006/relationships/ctrlProp" Target="../ctrlProps/ctrlProp123.xml"/><Relationship Id="rId149" Type="http://schemas.openxmlformats.org/officeDocument/2006/relationships/ctrlProp" Target="../ctrlProps/ctrlProp144.xml"/><Relationship Id="rId5" Type="http://schemas.openxmlformats.org/officeDocument/2006/relationships/vmlDrawing" Target="../drawings/vmlDrawing1.vml"/><Relationship Id="rId95" Type="http://schemas.openxmlformats.org/officeDocument/2006/relationships/ctrlProp" Target="../ctrlProps/ctrlProp90.xml"/><Relationship Id="rId160" Type="http://schemas.openxmlformats.org/officeDocument/2006/relationships/ctrlProp" Target="../ctrlProps/ctrlProp155.xml"/><Relationship Id="rId181" Type="http://schemas.openxmlformats.org/officeDocument/2006/relationships/ctrlProp" Target="../ctrlProps/ctrlProp176.xml"/><Relationship Id="rId216" Type="http://schemas.openxmlformats.org/officeDocument/2006/relationships/ctrlProp" Target="../ctrlProps/ctrlProp211.xml"/><Relationship Id="rId22" Type="http://schemas.openxmlformats.org/officeDocument/2006/relationships/ctrlProp" Target="../ctrlProps/ctrlProp17.xml"/><Relationship Id="rId43" Type="http://schemas.openxmlformats.org/officeDocument/2006/relationships/ctrlProp" Target="../ctrlProps/ctrlProp38.xml"/><Relationship Id="rId64" Type="http://schemas.openxmlformats.org/officeDocument/2006/relationships/ctrlProp" Target="../ctrlProps/ctrlProp59.xml"/><Relationship Id="rId118" Type="http://schemas.openxmlformats.org/officeDocument/2006/relationships/ctrlProp" Target="../ctrlProps/ctrlProp113.xml"/><Relationship Id="rId139" Type="http://schemas.openxmlformats.org/officeDocument/2006/relationships/ctrlProp" Target="../ctrlProps/ctrlProp134.xml"/><Relationship Id="rId85" Type="http://schemas.openxmlformats.org/officeDocument/2006/relationships/ctrlProp" Target="../ctrlProps/ctrlProp80.xml"/><Relationship Id="rId150" Type="http://schemas.openxmlformats.org/officeDocument/2006/relationships/ctrlProp" Target="../ctrlProps/ctrlProp145.xml"/><Relationship Id="rId171" Type="http://schemas.openxmlformats.org/officeDocument/2006/relationships/ctrlProp" Target="../ctrlProps/ctrlProp166.xml"/><Relationship Id="rId192" Type="http://schemas.openxmlformats.org/officeDocument/2006/relationships/ctrlProp" Target="../ctrlProps/ctrlProp187.xml"/><Relationship Id="rId206" Type="http://schemas.openxmlformats.org/officeDocument/2006/relationships/ctrlProp" Target="../ctrlProps/ctrlProp201.xml"/><Relationship Id="rId227" Type="http://schemas.openxmlformats.org/officeDocument/2006/relationships/ctrlProp" Target="../ctrlProps/ctrlProp222.xml"/><Relationship Id="rId12" Type="http://schemas.openxmlformats.org/officeDocument/2006/relationships/ctrlProp" Target="../ctrlProps/ctrlProp7.xml"/><Relationship Id="rId33" Type="http://schemas.openxmlformats.org/officeDocument/2006/relationships/ctrlProp" Target="../ctrlProps/ctrlProp28.xml"/><Relationship Id="rId108" Type="http://schemas.openxmlformats.org/officeDocument/2006/relationships/ctrlProp" Target="../ctrlProps/ctrlProp103.xml"/><Relationship Id="rId129" Type="http://schemas.openxmlformats.org/officeDocument/2006/relationships/ctrlProp" Target="../ctrlProps/ctrlProp124.xml"/><Relationship Id="rId54" Type="http://schemas.openxmlformats.org/officeDocument/2006/relationships/ctrlProp" Target="../ctrlProps/ctrlProp49.xml"/><Relationship Id="rId75" Type="http://schemas.openxmlformats.org/officeDocument/2006/relationships/ctrlProp" Target="../ctrlProps/ctrlProp70.xml"/><Relationship Id="rId96" Type="http://schemas.openxmlformats.org/officeDocument/2006/relationships/ctrlProp" Target="../ctrlProps/ctrlProp91.xml"/><Relationship Id="rId140" Type="http://schemas.openxmlformats.org/officeDocument/2006/relationships/ctrlProp" Target="../ctrlProps/ctrlProp135.xml"/><Relationship Id="rId161" Type="http://schemas.openxmlformats.org/officeDocument/2006/relationships/ctrlProp" Target="../ctrlProps/ctrlProp156.xml"/><Relationship Id="rId182" Type="http://schemas.openxmlformats.org/officeDocument/2006/relationships/ctrlProp" Target="../ctrlProps/ctrlProp177.xml"/><Relationship Id="rId217" Type="http://schemas.openxmlformats.org/officeDocument/2006/relationships/ctrlProp" Target="../ctrlProps/ctrlProp212.xml"/><Relationship Id="rId6" Type="http://schemas.openxmlformats.org/officeDocument/2006/relationships/ctrlProp" Target="../ctrlProps/ctrlProp1.xml"/><Relationship Id="rId23" Type="http://schemas.openxmlformats.org/officeDocument/2006/relationships/ctrlProp" Target="../ctrlProps/ctrlProp18.xml"/><Relationship Id="rId119" Type="http://schemas.openxmlformats.org/officeDocument/2006/relationships/ctrlProp" Target="../ctrlProps/ctrlProp114.xml"/><Relationship Id="rId44" Type="http://schemas.openxmlformats.org/officeDocument/2006/relationships/ctrlProp" Target="../ctrlProps/ctrlProp39.xml"/><Relationship Id="rId65" Type="http://schemas.openxmlformats.org/officeDocument/2006/relationships/ctrlProp" Target="../ctrlProps/ctrlProp60.xml"/><Relationship Id="rId86" Type="http://schemas.openxmlformats.org/officeDocument/2006/relationships/ctrlProp" Target="../ctrlProps/ctrlProp81.xml"/><Relationship Id="rId130" Type="http://schemas.openxmlformats.org/officeDocument/2006/relationships/ctrlProp" Target="../ctrlProps/ctrlProp125.xml"/><Relationship Id="rId151" Type="http://schemas.openxmlformats.org/officeDocument/2006/relationships/ctrlProp" Target="../ctrlProps/ctrlProp146.xml"/><Relationship Id="rId172" Type="http://schemas.openxmlformats.org/officeDocument/2006/relationships/ctrlProp" Target="../ctrlProps/ctrlProp167.xml"/><Relationship Id="rId193" Type="http://schemas.openxmlformats.org/officeDocument/2006/relationships/ctrlProp" Target="../ctrlProps/ctrlProp188.xml"/><Relationship Id="rId207" Type="http://schemas.openxmlformats.org/officeDocument/2006/relationships/ctrlProp" Target="../ctrlProps/ctrlProp202.xml"/><Relationship Id="rId228" Type="http://schemas.openxmlformats.org/officeDocument/2006/relationships/ctrlProp" Target="../ctrlProps/ctrlProp223.xml"/><Relationship Id="rId13" Type="http://schemas.openxmlformats.org/officeDocument/2006/relationships/ctrlProp" Target="../ctrlProps/ctrlProp8.xml"/><Relationship Id="rId109" Type="http://schemas.openxmlformats.org/officeDocument/2006/relationships/ctrlProp" Target="../ctrlProps/ctrlProp104.xml"/><Relationship Id="rId34" Type="http://schemas.openxmlformats.org/officeDocument/2006/relationships/ctrlProp" Target="../ctrlProps/ctrlProp29.xml"/><Relationship Id="rId55" Type="http://schemas.openxmlformats.org/officeDocument/2006/relationships/ctrlProp" Target="../ctrlProps/ctrlProp50.xml"/><Relationship Id="rId76" Type="http://schemas.openxmlformats.org/officeDocument/2006/relationships/ctrlProp" Target="../ctrlProps/ctrlProp71.xml"/><Relationship Id="rId97" Type="http://schemas.openxmlformats.org/officeDocument/2006/relationships/ctrlProp" Target="../ctrlProps/ctrlProp92.xml"/><Relationship Id="rId120" Type="http://schemas.openxmlformats.org/officeDocument/2006/relationships/ctrlProp" Target="../ctrlProps/ctrlProp115.xml"/><Relationship Id="rId141" Type="http://schemas.openxmlformats.org/officeDocument/2006/relationships/ctrlProp" Target="../ctrlProps/ctrlProp136.xml"/><Relationship Id="rId7" Type="http://schemas.openxmlformats.org/officeDocument/2006/relationships/ctrlProp" Target="../ctrlProps/ctrlProp2.xml"/><Relationship Id="rId162" Type="http://schemas.openxmlformats.org/officeDocument/2006/relationships/ctrlProp" Target="../ctrlProps/ctrlProp157.xml"/><Relationship Id="rId183" Type="http://schemas.openxmlformats.org/officeDocument/2006/relationships/ctrlProp" Target="../ctrlProps/ctrlProp178.xml"/><Relationship Id="rId218" Type="http://schemas.openxmlformats.org/officeDocument/2006/relationships/ctrlProp" Target="../ctrlProps/ctrlProp213.xml"/><Relationship Id="rId24" Type="http://schemas.openxmlformats.org/officeDocument/2006/relationships/ctrlProp" Target="../ctrlProps/ctrlProp19.xml"/><Relationship Id="rId45" Type="http://schemas.openxmlformats.org/officeDocument/2006/relationships/ctrlProp" Target="../ctrlProps/ctrlProp40.xml"/><Relationship Id="rId66" Type="http://schemas.openxmlformats.org/officeDocument/2006/relationships/ctrlProp" Target="../ctrlProps/ctrlProp61.xml"/><Relationship Id="rId87" Type="http://schemas.openxmlformats.org/officeDocument/2006/relationships/ctrlProp" Target="../ctrlProps/ctrlProp82.xml"/><Relationship Id="rId110" Type="http://schemas.openxmlformats.org/officeDocument/2006/relationships/ctrlProp" Target="../ctrlProps/ctrlProp105.xml"/><Relationship Id="rId131" Type="http://schemas.openxmlformats.org/officeDocument/2006/relationships/ctrlProp" Target="../ctrlProps/ctrlProp126.xml"/><Relationship Id="rId152" Type="http://schemas.openxmlformats.org/officeDocument/2006/relationships/ctrlProp" Target="../ctrlProps/ctrlProp147.xml"/><Relationship Id="rId173" Type="http://schemas.openxmlformats.org/officeDocument/2006/relationships/ctrlProp" Target="../ctrlProps/ctrlProp168.xml"/><Relationship Id="rId194" Type="http://schemas.openxmlformats.org/officeDocument/2006/relationships/ctrlProp" Target="../ctrlProps/ctrlProp189.xml"/><Relationship Id="rId208" Type="http://schemas.openxmlformats.org/officeDocument/2006/relationships/ctrlProp" Target="../ctrlProps/ctrlProp203.xml"/><Relationship Id="rId229" Type="http://schemas.openxmlformats.org/officeDocument/2006/relationships/ctrlProp" Target="../ctrlProps/ctrlProp224.xml"/><Relationship Id="rId14" Type="http://schemas.openxmlformats.org/officeDocument/2006/relationships/ctrlProp" Target="../ctrlProps/ctrlProp9.xml"/><Relationship Id="rId35" Type="http://schemas.openxmlformats.org/officeDocument/2006/relationships/ctrlProp" Target="../ctrlProps/ctrlProp30.xml"/><Relationship Id="rId56" Type="http://schemas.openxmlformats.org/officeDocument/2006/relationships/ctrlProp" Target="../ctrlProps/ctrlProp51.xml"/><Relationship Id="rId77" Type="http://schemas.openxmlformats.org/officeDocument/2006/relationships/ctrlProp" Target="../ctrlProps/ctrlProp72.xml"/><Relationship Id="rId100" Type="http://schemas.openxmlformats.org/officeDocument/2006/relationships/ctrlProp" Target="../ctrlProps/ctrlProp95.xml"/><Relationship Id="rId8" Type="http://schemas.openxmlformats.org/officeDocument/2006/relationships/ctrlProp" Target="../ctrlProps/ctrlProp3.xml"/><Relationship Id="rId98" Type="http://schemas.openxmlformats.org/officeDocument/2006/relationships/ctrlProp" Target="../ctrlProps/ctrlProp93.xml"/><Relationship Id="rId121" Type="http://schemas.openxmlformats.org/officeDocument/2006/relationships/ctrlProp" Target="../ctrlProps/ctrlProp116.xml"/><Relationship Id="rId142" Type="http://schemas.openxmlformats.org/officeDocument/2006/relationships/ctrlProp" Target="../ctrlProps/ctrlProp137.xml"/><Relationship Id="rId163" Type="http://schemas.openxmlformats.org/officeDocument/2006/relationships/ctrlProp" Target="../ctrlProps/ctrlProp158.xml"/><Relationship Id="rId184" Type="http://schemas.openxmlformats.org/officeDocument/2006/relationships/ctrlProp" Target="../ctrlProps/ctrlProp179.xml"/><Relationship Id="rId219" Type="http://schemas.openxmlformats.org/officeDocument/2006/relationships/ctrlProp" Target="../ctrlProps/ctrlProp214.xml"/><Relationship Id="rId230" Type="http://schemas.openxmlformats.org/officeDocument/2006/relationships/ctrlProp" Target="../ctrlProps/ctrlProp225.xml"/><Relationship Id="rId25" Type="http://schemas.openxmlformats.org/officeDocument/2006/relationships/ctrlProp" Target="../ctrlProps/ctrlProp20.xml"/><Relationship Id="rId46" Type="http://schemas.openxmlformats.org/officeDocument/2006/relationships/ctrlProp" Target="../ctrlProps/ctrlProp41.xml"/><Relationship Id="rId67" Type="http://schemas.openxmlformats.org/officeDocument/2006/relationships/ctrlProp" Target="../ctrlProps/ctrlProp62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62" Type="http://schemas.openxmlformats.org/officeDocument/2006/relationships/ctrlProp" Target="../ctrlProps/ctrlProp57.xml"/><Relationship Id="rId83" Type="http://schemas.openxmlformats.org/officeDocument/2006/relationships/ctrlProp" Target="../ctrlProps/ctrlProp78.xml"/><Relationship Id="rId88" Type="http://schemas.openxmlformats.org/officeDocument/2006/relationships/ctrlProp" Target="../ctrlProps/ctrlProp83.xml"/><Relationship Id="rId111" Type="http://schemas.openxmlformats.org/officeDocument/2006/relationships/ctrlProp" Target="../ctrlProps/ctrlProp106.xml"/><Relationship Id="rId132" Type="http://schemas.openxmlformats.org/officeDocument/2006/relationships/ctrlProp" Target="../ctrlProps/ctrlProp127.xml"/><Relationship Id="rId153" Type="http://schemas.openxmlformats.org/officeDocument/2006/relationships/ctrlProp" Target="../ctrlProps/ctrlProp148.xml"/><Relationship Id="rId174" Type="http://schemas.openxmlformats.org/officeDocument/2006/relationships/ctrlProp" Target="../ctrlProps/ctrlProp169.xml"/><Relationship Id="rId179" Type="http://schemas.openxmlformats.org/officeDocument/2006/relationships/ctrlProp" Target="../ctrlProps/ctrlProp174.xml"/><Relationship Id="rId195" Type="http://schemas.openxmlformats.org/officeDocument/2006/relationships/ctrlProp" Target="../ctrlProps/ctrlProp190.xml"/><Relationship Id="rId209" Type="http://schemas.openxmlformats.org/officeDocument/2006/relationships/ctrlProp" Target="../ctrlProps/ctrlProp204.xml"/><Relationship Id="rId190" Type="http://schemas.openxmlformats.org/officeDocument/2006/relationships/ctrlProp" Target="../ctrlProps/ctrlProp185.xml"/><Relationship Id="rId204" Type="http://schemas.openxmlformats.org/officeDocument/2006/relationships/ctrlProp" Target="../ctrlProps/ctrlProp199.xml"/><Relationship Id="rId220" Type="http://schemas.openxmlformats.org/officeDocument/2006/relationships/ctrlProp" Target="../ctrlProps/ctrlProp215.xml"/><Relationship Id="rId225" Type="http://schemas.openxmlformats.org/officeDocument/2006/relationships/ctrlProp" Target="../ctrlProps/ctrlProp220.xml"/><Relationship Id="rId15" Type="http://schemas.openxmlformats.org/officeDocument/2006/relationships/ctrlProp" Target="../ctrlProps/ctrlProp10.xml"/><Relationship Id="rId36" Type="http://schemas.openxmlformats.org/officeDocument/2006/relationships/ctrlProp" Target="../ctrlProps/ctrlProp31.xml"/><Relationship Id="rId57" Type="http://schemas.openxmlformats.org/officeDocument/2006/relationships/ctrlProp" Target="../ctrlProps/ctrlProp52.xml"/><Relationship Id="rId106" Type="http://schemas.openxmlformats.org/officeDocument/2006/relationships/ctrlProp" Target="../ctrlProps/ctrlProp101.xml"/><Relationship Id="rId127" Type="http://schemas.openxmlformats.org/officeDocument/2006/relationships/ctrlProp" Target="../ctrlProps/ctrlProp122.xml"/><Relationship Id="rId10" Type="http://schemas.openxmlformats.org/officeDocument/2006/relationships/ctrlProp" Target="../ctrlProps/ctrlProp5.xml"/><Relationship Id="rId31" Type="http://schemas.openxmlformats.org/officeDocument/2006/relationships/ctrlProp" Target="../ctrlProps/ctrlProp26.xml"/><Relationship Id="rId52" Type="http://schemas.openxmlformats.org/officeDocument/2006/relationships/ctrlProp" Target="../ctrlProps/ctrlProp47.xml"/><Relationship Id="rId73" Type="http://schemas.openxmlformats.org/officeDocument/2006/relationships/ctrlProp" Target="../ctrlProps/ctrlProp68.xml"/><Relationship Id="rId78" Type="http://schemas.openxmlformats.org/officeDocument/2006/relationships/ctrlProp" Target="../ctrlProps/ctrlProp73.xml"/><Relationship Id="rId94" Type="http://schemas.openxmlformats.org/officeDocument/2006/relationships/ctrlProp" Target="../ctrlProps/ctrlProp89.xml"/><Relationship Id="rId99" Type="http://schemas.openxmlformats.org/officeDocument/2006/relationships/ctrlProp" Target="../ctrlProps/ctrlProp94.xml"/><Relationship Id="rId101" Type="http://schemas.openxmlformats.org/officeDocument/2006/relationships/ctrlProp" Target="../ctrlProps/ctrlProp96.xml"/><Relationship Id="rId122" Type="http://schemas.openxmlformats.org/officeDocument/2006/relationships/ctrlProp" Target="../ctrlProps/ctrlProp117.xml"/><Relationship Id="rId143" Type="http://schemas.openxmlformats.org/officeDocument/2006/relationships/ctrlProp" Target="../ctrlProps/ctrlProp138.xml"/><Relationship Id="rId148" Type="http://schemas.openxmlformats.org/officeDocument/2006/relationships/ctrlProp" Target="../ctrlProps/ctrlProp143.xml"/><Relationship Id="rId164" Type="http://schemas.openxmlformats.org/officeDocument/2006/relationships/ctrlProp" Target="../ctrlProps/ctrlProp159.xml"/><Relationship Id="rId169" Type="http://schemas.openxmlformats.org/officeDocument/2006/relationships/ctrlProp" Target="../ctrlProps/ctrlProp164.xml"/><Relationship Id="rId185" Type="http://schemas.openxmlformats.org/officeDocument/2006/relationships/ctrlProp" Target="../ctrlProps/ctrlProp180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80" Type="http://schemas.openxmlformats.org/officeDocument/2006/relationships/ctrlProp" Target="../ctrlProps/ctrlProp175.xml"/><Relationship Id="rId210" Type="http://schemas.openxmlformats.org/officeDocument/2006/relationships/ctrlProp" Target="../ctrlProps/ctrlProp205.xml"/><Relationship Id="rId215" Type="http://schemas.openxmlformats.org/officeDocument/2006/relationships/ctrlProp" Target="../ctrlProps/ctrlProp210.xml"/><Relationship Id="rId26" Type="http://schemas.openxmlformats.org/officeDocument/2006/relationships/ctrlProp" Target="../ctrlProps/ctrlProp21.xml"/><Relationship Id="rId231" Type="http://schemas.openxmlformats.org/officeDocument/2006/relationships/ctrlProp" Target="../ctrlProps/ctrlProp226.xml"/><Relationship Id="rId47" Type="http://schemas.openxmlformats.org/officeDocument/2006/relationships/ctrlProp" Target="../ctrlProps/ctrlProp42.xml"/><Relationship Id="rId68" Type="http://schemas.openxmlformats.org/officeDocument/2006/relationships/ctrlProp" Target="../ctrlProps/ctrlProp63.xml"/><Relationship Id="rId89" Type="http://schemas.openxmlformats.org/officeDocument/2006/relationships/ctrlProp" Target="../ctrlProps/ctrlProp84.xml"/><Relationship Id="rId112" Type="http://schemas.openxmlformats.org/officeDocument/2006/relationships/ctrlProp" Target="../ctrlProps/ctrlProp107.xml"/><Relationship Id="rId133" Type="http://schemas.openxmlformats.org/officeDocument/2006/relationships/ctrlProp" Target="../ctrlProps/ctrlProp128.xml"/><Relationship Id="rId154" Type="http://schemas.openxmlformats.org/officeDocument/2006/relationships/ctrlProp" Target="../ctrlProps/ctrlProp149.xml"/><Relationship Id="rId175" Type="http://schemas.openxmlformats.org/officeDocument/2006/relationships/ctrlProp" Target="../ctrlProps/ctrlProp170.xml"/><Relationship Id="rId196" Type="http://schemas.openxmlformats.org/officeDocument/2006/relationships/ctrlProp" Target="../ctrlProps/ctrlProp191.xml"/><Relationship Id="rId200" Type="http://schemas.openxmlformats.org/officeDocument/2006/relationships/ctrlProp" Target="../ctrlProps/ctrlProp195.xml"/><Relationship Id="rId16" Type="http://schemas.openxmlformats.org/officeDocument/2006/relationships/ctrlProp" Target="../ctrlProps/ctrlProp11.xml"/><Relationship Id="rId221" Type="http://schemas.openxmlformats.org/officeDocument/2006/relationships/ctrlProp" Target="../ctrlProps/ctrlProp216.xml"/><Relationship Id="rId37" Type="http://schemas.openxmlformats.org/officeDocument/2006/relationships/ctrlProp" Target="../ctrlProps/ctrlProp32.xml"/><Relationship Id="rId58" Type="http://schemas.openxmlformats.org/officeDocument/2006/relationships/ctrlProp" Target="../ctrlProps/ctrlProp53.xml"/><Relationship Id="rId79" Type="http://schemas.openxmlformats.org/officeDocument/2006/relationships/ctrlProp" Target="../ctrlProps/ctrlProp74.xml"/><Relationship Id="rId102" Type="http://schemas.openxmlformats.org/officeDocument/2006/relationships/ctrlProp" Target="../ctrlProps/ctrlProp97.xml"/><Relationship Id="rId123" Type="http://schemas.openxmlformats.org/officeDocument/2006/relationships/ctrlProp" Target="../ctrlProps/ctrlProp118.xml"/><Relationship Id="rId144" Type="http://schemas.openxmlformats.org/officeDocument/2006/relationships/ctrlProp" Target="../ctrlProps/ctrlProp139.xml"/><Relationship Id="rId90" Type="http://schemas.openxmlformats.org/officeDocument/2006/relationships/ctrlProp" Target="../ctrlProps/ctrlProp85.xml"/><Relationship Id="rId165" Type="http://schemas.openxmlformats.org/officeDocument/2006/relationships/ctrlProp" Target="../ctrlProps/ctrlProp160.xml"/><Relationship Id="rId186" Type="http://schemas.openxmlformats.org/officeDocument/2006/relationships/ctrlProp" Target="../ctrlProps/ctrlProp181.xml"/><Relationship Id="rId211" Type="http://schemas.openxmlformats.org/officeDocument/2006/relationships/ctrlProp" Target="../ctrlProps/ctrlProp206.xml"/><Relationship Id="rId232" Type="http://schemas.openxmlformats.org/officeDocument/2006/relationships/ctrlProp" Target="../ctrlProps/ctrlProp227.xml"/><Relationship Id="rId27" Type="http://schemas.openxmlformats.org/officeDocument/2006/relationships/ctrlProp" Target="../ctrlProps/ctrlProp22.xml"/><Relationship Id="rId48" Type="http://schemas.openxmlformats.org/officeDocument/2006/relationships/ctrlProp" Target="../ctrlProps/ctrlProp43.xml"/><Relationship Id="rId69" Type="http://schemas.openxmlformats.org/officeDocument/2006/relationships/ctrlProp" Target="../ctrlProps/ctrlProp64.xml"/><Relationship Id="rId113" Type="http://schemas.openxmlformats.org/officeDocument/2006/relationships/ctrlProp" Target="../ctrlProps/ctrlProp108.xml"/><Relationship Id="rId134" Type="http://schemas.openxmlformats.org/officeDocument/2006/relationships/ctrlProp" Target="../ctrlProps/ctrlProp129.xml"/><Relationship Id="rId80" Type="http://schemas.openxmlformats.org/officeDocument/2006/relationships/ctrlProp" Target="../ctrlProps/ctrlProp75.xml"/><Relationship Id="rId155" Type="http://schemas.openxmlformats.org/officeDocument/2006/relationships/ctrlProp" Target="../ctrlProps/ctrlProp150.xml"/><Relationship Id="rId176" Type="http://schemas.openxmlformats.org/officeDocument/2006/relationships/ctrlProp" Target="../ctrlProps/ctrlProp171.xml"/><Relationship Id="rId197" Type="http://schemas.openxmlformats.org/officeDocument/2006/relationships/ctrlProp" Target="../ctrlProps/ctrlProp192.xml"/><Relationship Id="rId201" Type="http://schemas.openxmlformats.org/officeDocument/2006/relationships/ctrlProp" Target="../ctrlProps/ctrlProp196.xml"/><Relationship Id="rId222" Type="http://schemas.openxmlformats.org/officeDocument/2006/relationships/ctrlProp" Target="../ctrlProps/ctrlProp217.xml"/><Relationship Id="rId17" Type="http://schemas.openxmlformats.org/officeDocument/2006/relationships/ctrlProp" Target="../ctrlProps/ctrlProp12.xml"/><Relationship Id="rId38" Type="http://schemas.openxmlformats.org/officeDocument/2006/relationships/ctrlProp" Target="../ctrlProps/ctrlProp33.xml"/><Relationship Id="rId59" Type="http://schemas.openxmlformats.org/officeDocument/2006/relationships/ctrlProp" Target="../ctrlProps/ctrlProp54.xml"/><Relationship Id="rId103" Type="http://schemas.openxmlformats.org/officeDocument/2006/relationships/ctrlProp" Target="../ctrlProps/ctrlProp98.xml"/><Relationship Id="rId124" Type="http://schemas.openxmlformats.org/officeDocument/2006/relationships/ctrlProp" Target="../ctrlProps/ctrlProp119.xml"/><Relationship Id="rId70" Type="http://schemas.openxmlformats.org/officeDocument/2006/relationships/ctrlProp" Target="../ctrlProps/ctrlProp65.xml"/><Relationship Id="rId91" Type="http://schemas.openxmlformats.org/officeDocument/2006/relationships/ctrlProp" Target="../ctrlProps/ctrlProp86.xml"/><Relationship Id="rId145" Type="http://schemas.openxmlformats.org/officeDocument/2006/relationships/ctrlProp" Target="../ctrlProps/ctrlProp140.xml"/><Relationship Id="rId166" Type="http://schemas.openxmlformats.org/officeDocument/2006/relationships/ctrlProp" Target="../ctrlProps/ctrlProp161.xml"/><Relationship Id="rId187" Type="http://schemas.openxmlformats.org/officeDocument/2006/relationships/ctrlProp" Target="../ctrlProps/ctrlProp182.xml"/><Relationship Id="rId1" Type="http://schemas.openxmlformats.org/officeDocument/2006/relationships/hyperlink" Target="https://form.qooker.jp/Q/auto/ja/truck/2024/" TargetMode="External"/><Relationship Id="rId212" Type="http://schemas.openxmlformats.org/officeDocument/2006/relationships/ctrlProp" Target="../ctrlProps/ctrlProp207.xml"/><Relationship Id="rId233" Type="http://schemas.openxmlformats.org/officeDocument/2006/relationships/ctrlProp" Target="../ctrlProps/ctrlProp228.xml"/><Relationship Id="rId28" Type="http://schemas.openxmlformats.org/officeDocument/2006/relationships/ctrlProp" Target="../ctrlProps/ctrlProp23.xml"/><Relationship Id="rId49" Type="http://schemas.openxmlformats.org/officeDocument/2006/relationships/ctrlProp" Target="../ctrlProps/ctrlProp44.xml"/><Relationship Id="rId114" Type="http://schemas.openxmlformats.org/officeDocument/2006/relationships/ctrlProp" Target="../ctrlProps/ctrlProp109.xml"/><Relationship Id="rId60" Type="http://schemas.openxmlformats.org/officeDocument/2006/relationships/ctrlProp" Target="../ctrlProps/ctrlProp55.xml"/><Relationship Id="rId81" Type="http://schemas.openxmlformats.org/officeDocument/2006/relationships/ctrlProp" Target="../ctrlProps/ctrlProp76.xml"/><Relationship Id="rId135" Type="http://schemas.openxmlformats.org/officeDocument/2006/relationships/ctrlProp" Target="../ctrlProps/ctrlProp130.xml"/><Relationship Id="rId156" Type="http://schemas.openxmlformats.org/officeDocument/2006/relationships/ctrlProp" Target="../ctrlProps/ctrlProp151.xml"/><Relationship Id="rId177" Type="http://schemas.openxmlformats.org/officeDocument/2006/relationships/ctrlProp" Target="../ctrlProps/ctrlProp172.xml"/><Relationship Id="rId198" Type="http://schemas.openxmlformats.org/officeDocument/2006/relationships/ctrlProp" Target="../ctrlProps/ctrlProp193.xml"/><Relationship Id="rId202" Type="http://schemas.openxmlformats.org/officeDocument/2006/relationships/ctrlProp" Target="../ctrlProps/ctrlProp197.xml"/><Relationship Id="rId223" Type="http://schemas.openxmlformats.org/officeDocument/2006/relationships/ctrlProp" Target="../ctrlProps/ctrlProp218.xml"/><Relationship Id="rId18" Type="http://schemas.openxmlformats.org/officeDocument/2006/relationships/ctrlProp" Target="../ctrlProps/ctrlProp13.xml"/><Relationship Id="rId39" Type="http://schemas.openxmlformats.org/officeDocument/2006/relationships/ctrlProp" Target="../ctrlProps/ctrlProp34.xml"/><Relationship Id="rId50" Type="http://schemas.openxmlformats.org/officeDocument/2006/relationships/ctrlProp" Target="../ctrlProps/ctrlProp45.xml"/><Relationship Id="rId104" Type="http://schemas.openxmlformats.org/officeDocument/2006/relationships/ctrlProp" Target="../ctrlProps/ctrlProp99.xml"/><Relationship Id="rId125" Type="http://schemas.openxmlformats.org/officeDocument/2006/relationships/ctrlProp" Target="../ctrlProps/ctrlProp120.xml"/><Relationship Id="rId146" Type="http://schemas.openxmlformats.org/officeDocument/2006/relationships/ctrlProp" Target="../ctrlProps/ctrlProp141.xml"/><Relationship Id="rId167" Type="http://schemas.openxmlformats.org/officeDocument/2006/relationships/ctrlProp" Target="../ctrlProps/ctrlProp162.xml"/><Relationship Id="rId188" Type="http://schemas.openxmlformats.org/officeDocument/2006/relationships/ctrlProp" Target="../ctrlProps/ctrlProp183.xml"/><Relationship Id="rId71" Type="http://schemas.openxmlformats.org/officeDocument/2006/relationships/ctrlProp" Target="../ctrlProps/ctrlProp66.xml"/><Relationship Id="rId92" Type="http://schemas.openxmlformats.org/officeDocument/2006/relationships/ctrlProp" Target="../ctrlProps/ctrlProp87.xml"/><Relationship Id="rId213" Type="http://schemas.openxmlformats.org/officeDocument/2006/relationships/ctrlProp" Target="../ctrlProps/ctrlProp208.xml"/><Relationship Id="rId2" Type="http://schemas.openxmlformats.org/officeDocument/2006/relationships/hyperlink" Target="mailto:jta.kikaku.chosa2023@jta.or.jp" TargetMode="External"/><Relationship Id="rId29" Type="http://schemas.openxmlformats.org/officeDocument/2006/relationships/ctrlProp" Target="../ctrlProps/ctrlProp24.xml"/><Relationship Id="rId40" Type="http://schemas.openxmlformats.org/officeDocument/2006/relationships/ctrlProp" Target="../ctrlProps/ctrlProp35.xml"/><Relationship Id="rId115" Type="http://schemas.openxmlformats.org/officeDocument/2006/relationships/ctrlProp" Target="../ctrlProps/ctrlProp110.xml"/><Relationship Id="rId136" Type="http://schemas.openxmlformats.org/officeDocument/2006/relationships/ctrlProp" Target="../ctrlProps/ctrlProp131.xml"/><Relationship Id="rId157" Type="http://schemas.openxmlformats.org/officeDocument/2006/relationships/ctrlProp" Target="../ctrlProps/ctrlProp152.xml"/><Relationship Id="rId178" Type="http://schemas.openxmlformats.org/officeDocument/2006/relationships/ctrlProp" Target="../ctrlProps/ctrlProp173.xml"/><Relationship Id="rId61" Type="http://schemas.openxmlformats.org/officeDocument/2006/relationships/ctrlProp" Target="../ctrlProps/ctrlProp56.xml"/><Relationship Id="rId82" Type="http://schemas.openxmlformats.org/officeDocument/2006/relationships/ctrlProp" Target="../ctrlProps/ctrlProp77.xml"/><Relationship Id="rId199" Type="http://schemas.openxmlformats.org/officeDocument/2006/relationships/ctrlProp" Target="../ctrlProps/ctrlProp194.xml"/><Relationship Id="rId203" Type="http://schemas.openxmlformats.org/officeDocument/2006/relationships/ctrlProp" Target="../ctrlProps/ctrlProp198.xml"/><Relationship Id="rId19" Type="http://schemas.openxmlformats.org/officeDocument/2006/relationships/ctrlProp" Target="../ctrlProps/ctrlProp14.xml"/><Relationship Id="rId224" Type="http://schemas.openxmlformats.org/officeDocument/2006/relationships/ctrlProp" Target="../ctrlProps/ctrlProp219.xml"/><Relationship Id="rId30" Type="http://schemas.openxmlformats.org/officeDocument/2006/relationships/ctrlProp" Target="../ctrlProps/ctrlProp25.xml"/><Relationship Id="rId105" Type="http://schemas.openxmlformats.org/officeDocument/2006/relationships/ctrlProp" Target="../ctrlProps/ctrlProp100.xml"/><Relationship Id="rId126" Type="http://schemas.openxmlformats.org/officeDocument/2006/relationships/ctrlProp" Target="../ctrlProps/ctrlProp121.xml"/><Relationship Id="rId147" Type="http://schemas.openxmlformats.org/officeDocument/2006/relationships/ctrlProp" Target="../ctrlProps/ctrlProp142.xml"/><Relationship Id="rId168" Type="http://schemas.openxmlformats.org/officeDocument/2006/relationships/ctrlProp" Target="../ctrlProps/ctrlProp163.xml"/><Relationship Id="rId51" Type="http://schemas.openxmlformats.org/officeDocument/2006/relationships/ctrlProp" Target="../ctrlProps/ctrlProp46.xml"/><Relationship Id="rId72" Type="http://schemas.openxmlformats.org/officeDocument/2006/relationships/ctrlProp" Target="../ctrlProps/ctrlProp67.xml"/><Relationship Id="rId93" Type="http://schemas.openxmlformats.org/officeDocument/2006/relationships/ctrlProp" Target="../ctrlProps/ctrlProp88.xml"/><Relationship Id="rId189" Type="http://schemas.openxmlformats.org/officeDocument/2006/relationships/ctrlProp" Target="../ctrlProps/ctrlProp184.xml"/><Relationship Id="rId3" Type="http://schemas.openxmlformats.org/officeDocument/2006/relationships/printerSettings" Target="../printerSettings/printerSettings1.bin"/><Relationship Id="rId214" Type="http://schemas.openxmlformats.org/officeDocument/2006/relationships/ctrlProp" Target="../ctrlProps/ctrlProp209.xml"/><Relationship Id="rId116" Type="http://schemas.openxmlformats.org/officeDocument/2006/relationships/ctrlProp" Target="../ctrlProps/ctrlProp111.xml"/><Relationship Id="rId137" Type="http://schemas.openxmlformats.org/officeDocument/2006/relationships/ctrlProp" Target="../ctrlProps/ctrlProp132.xml"/><Relationship Id="rId158" Type="http://schemas.openxmlformats.org/officeDocument/2006/relationships/ctrlProp" Target="../ctrlProps/ctrlProp15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R90"/>
  <sheetViews>
    <sheetView showGridLines="0" tabSelected="1" zoomScaleNormal="100" workbookViewId="0">
      <selection activeCell="M7" sqref="M7"/>
    </sheetView>
  </sheetViews>
  <sheetFormatPr defaultRowHeight="18.75"/>
  <cols>
    <col min="1" max="1" width="4.375" customWidth="1"/>
    <col min="2" max="2" width="17" customWidth="1"/>
    <col min="3" max="4" width="6.25" customWidth="1"/>
    <col min="5" max="6" width="4.75" customWidth="1"/>
    <col min="7" max="7" width="20.375" customWidth="1"/>
    <col min="8" max="8" width="4.5" customWidth="1"/>
    <col min="9" max="9" width="28.125" customWidth="1"/>
    <col min="10" max="10" width="19.625" customWidth="1"/>
    <col min="11" max="11" width="4" customWidth="1"/>
    <col min="12" max="12" width="19.625" customWidth="1"/>
    <col min="13" max="14" width="3.125" customWidth="1"/>
    <col min="15" max="15" width="12.25" customWidth="1"/>
  </cols>
  <sheetData>
    <row r="1" spans="2:18">
      <c r="B1" s="216" t="s">
        <v>303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</row>
    <row r="2" spans="2:18">
      <c r="B2" s="218" t="s">
        <v>304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2:18">
      <c r="B3" s="225" t="s">
        <v>307</v>
      </c>
      <c r="C3" s="225"/>
      <c r="D3" s="225"/>
      <c r="E3" s="225"/>
      <c r="F3" s="225"/>
      <c r="G3" s="225"/>
      <c r="H3" s="225"/>
      <c r="I3" s="227" t="s">
        <v>309</v>
      </c>
      <c r="J3" s="226" t="s">
        <v>308</v>
      </c>
      <c r="K3" s="225"/>
      <c r="L3" s="225"/>
    </row>
    <row r="4" spans="2:18">
      <c r="B4" s="224" t="s">
        <v>306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</row>
    <row r="5" spans="2:18">
      <c r="B5" s="223" t="s">
        <v>305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2:18">
      <c r="B6" s="220" t="s">
        <v>300</v>
      </c>
      <c r="C6" s="220"/>
      <c r="D6" s="221"/>
      <c r="E6" s="221"/>
      <c r="F6" s="221"/>
      <c r="G6" s="221"/>
      <c r="H6" s="221"/>
      <c r="I6" s="221"/>
      <c r="J6" s="106"/>
      <c r="K6" s="106"/>
      <c r="L6" s="106"/>
    </row>
    <row r="7" spans="2:18">
      <c r="B7" s="220" t="s">
        <v>301</v>
      </c>
      <c r="C7" s="220"/>
      <c r="D7" s="221"/>
      <c r="E7" s="221"/>
      <c r="F7" s="221"/>
      <c r="G7" s="221"/>
      <c r="H7" s="221"/>
      <c r="I7" s="221"/>
      <c r="J7" s="106"/>
      <c r="K7" s="106"/>
      <c r="L7" s="106"/>
    </row>
    <row r="8" spans="2:18">
      <c r="B8" s="220" t="s">
        <v>302</v>
      </c>
      <c r="C8" s="220"/>
      <c r="D8" s="222"/>
      <c r="E8" s="221"/>
      <c r="F8" s="221"/>
      <c r="G8" s="221"/>
      <c r="H8" s="221"/>
      <c r="I8" s="221"/>
      <c r="J8" s="106"/>
      <c r="K8" s="106"/>
      <c r="L8" s="106"/>
    </row>
    <row r="9" spans="2:18"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</row>
    <row r="10" spans="2:18" ht="51" customHeight="1">
      <c r="B10" s="198" t="s">
        <v>296</v>
      </c>
      <c r="C10" s="199"/>
      <c r="D10" s="199"/>
      <c r="E10" s="199"/>
      <c r="F10" s="199"/>
      <c r="G10" s="199"/>
      <c r="H10" s="199"/>
      <c r="I10" s="199"/>
      <c r="J10" s="199"/>
      <c r="K10" s="199"/>
      <c r="L10" s="199"/>
    </row>
    <row r="11" spans="2:18" ht="16.5" customHeight="1">
      <c r="B11" s="181" t="s">
        <v>262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</row>
    <row r="12" spans="2:18" ht="19.5" thickBot="1">
      <c r="B12" s="1"/>
    </row>
    <row r="13" spans="2:18" ht="21.75" customHeight="1" thickBot="1">
      <c r="B13" s="193" t="s">
        <v>268</v>
      </c>
      <c r="C13" s="182" t="s">
        <v>295</v>
      </c>
      <c r="D13" s="183"/>
      <c r="E13" s="183"/>
      <c r="F13" s="184"/>
      <c r="G13" s="170" t="s">
        <v>297</v>
      </c>
      <c r="H13" s="171"/>
      <c r="I13" s="170" t="s">
        <v>298</v>
      </c>
      <c r="J13" s="191"/>
      <c r="K13" s="171"/>
      <c r="L13" s="177" t="s">
        <v>299</v>
      </c>
      <c r="M13" s="178"/>
    </row>
    <row r="14" spans="2:18" ht="21.75" customHeight="1" thickBot="1">
      <c r="B14" s="194"/>
      <c r="C14" s="185"/>
      <c r="D14" s="186"/>
      <c r="E14" s="186"/>
      <c r="F14" s="187"/>
      <c r="G14" s="172"/>
      <c r="H14" s="173"/>
      <c r="I14" s="172"/>
      <c r="J14" s="192"/>
      <c r="K14" s="173"/>
      <c r="L14" s="177"/>
      <c r="M14" s="178"/>
    </row>
    <row r="15" spans="2:18" ht="45.75" customHeight="1" thickBot="1">
      <c r="B15" s="195"/>
      <c r="C15" s="188"/>
      <c r="D15" s="189"/>
      <c r="E15" s="189"/>
      <c r="F15" s="190"/>
      <c r="G15" s="196" t="s">
        <v>246</v>
      </c>
      <c r="H15" s="197"/>
      <c r="I15" s="135" t="s">
        <v>0</v>
      </c>
      <c r="J15" s="179" t="s">
        <v>247</v>
      </c>
      <c r="K15" s="180"/>
      <c r="L15" s="179" t="s">
        <v>247</v>
      </c>
      <c r="M15" s="180"/>
    </row>
    <row r="16" spans="2:18" ht="20.100000000000001" customHeight="1">
      <c r="B16" s="109" t="s">
        <v>290</v>
      </c>
      <c r="C16" s="142" t="s">
        <v>242</v>
      </c>
      <c r="D16" s="143"/>
      <c r="E16" s="140"/>
      <c r="F16" s="141"/>
      <c r="G16" s="110"/>
      <c r="H16" s="111"/>
      <c r="I16" s="112"/>
      <c r="J16" s="110"/>
      <c r="K16" s="111"/>
      <c r="L16" s="110"/>
      <c r="M16" s="115"/>
      <c r="O16" t="s">
        <v>269</v>
      </c>
      <c r="P16" t="s">
        <v>2</v>
      </c>
      <c r="Q16" t="s">
        <v>211</v>
      </c>
      <c r="R16" t="s">
        <v>251</v>
      </c>
    </row>
    <row r="17" spans="2:18" ht="20.100000000000001" customHeight="1">
      <c r="B17" s="116"/>
      <c r="C17" s="149" t="s">
        <v>243</v>
      </c>
      <c r="D17" s="150"/>
      <c r="E17" s="151"/>
      <c r="F17" s="152"/>
      <c r="G17" s="110"/>
      <c r="H17" s="111"/>
      <c r="I17" s="112"/>
      <c r="J17" s="110"/>
      <c r="K17" s="111"/>
      <c r="L17" s="110"/>
      <c r="M17" s="115"/>
      <c r="O17" t="s">
        <v>270</v>
      </c>
      <c r="P17" t="s">
        <v>3</v>
      </c>
      <c r="Q17" t="s">
        <v>212</v>
      </c>
      <c r="R17" t="s">
        <v>252</v>
      </c>
    </row>
    <row r="18" spans="2:18" ht="20.100000000000001" customHeight="1">
      <c r="B18" s="117" t="s">
        <v>263</v>
      </c>
      <c r="C18" s="153" t="s">
        <v>241</v>
      </c>
      <c r="D18" s="154"/>
      <c r="E18" s="154"/>
      <c r="F18" s="155"/>
      <c r="G18" s="110"/>
      <c r="H18" s="111"/>
      <c r="I18" s="112"/>
      <c r="J18" s="110"/>
      <c r="K18" s="111"/>
      <c r="L18" s="110"/>
      <c r="M18" s="115"/>
      <c r="O18" t="s">
        <v>271</v>
      </c>
      <c r="P18" t="s">
        <v>4</v>
      </c>
      <c r="Q18" t="s">
        <v>213</v>
      </c>
      <c r="R18" t="s">
        <v>253</v>
      </c>
    </row>
    <row r="19" spans="2:18" ht="20.100000000000001" customHeight="1">
      <c r="B19" s="124"/>
      <c r="C19" s="156"/>
      <c r="D19" s="157"/>
      <c r="E19" s="157"/>
      <c r="F19" s="158"/>
      <c r="G19" s="110"/>
      <c r="H19" s="111"/>
      <c r="I19" s="112"/>
      <c r="J19" s="110"/>
      <c r="K19" s="111"/>
      <c r="L19" s="110"/>
      <c r="M19" s="115"/>
      <c r="O19" t="s">
        <v>272</v>
      </c>
      <c r="P19" t="s">
        <v>5</v>
      </c>
      <c r="Q19" t="s">
        <v>214</v>
      </c>
      <c r="R19" t="s">
        <v>254</v>
      </c>
    </row>
    <row r="20" spans="2:18" ht="20.100000000000001" customHeight="1">
      <c r="B20" s="116"/>
      <c r="C20" s="162" t="s">
        <v>265</v>
      </c>
      <c r="D20" s="163"/>
      <c r="E20" s="163"/>
      <c r="F20" s="164"/>
      <c r="G20" s="110"/>
      <c r="H20" s="111"/>
      <c r="I20" s="112"/>
      <c r="J20" s="110"/>
      <c r="K20" s="111"/>
      <c r="L20" s="110"/>
      <c r="M20" s="115"/>
      <c r="O20" t="s">
        <v>273</v>
      </c>
      <c r="P20" t="s">
        <v>6</v>
      </c>
      <c r="Q20" t="s">
        <v>215</v>
      </c>
      <c r="R20" t="s">
        <v>255</v>
      </c>
    </row>
    <row r="21" spans="2:18" ht="20.100000000000001" customHeight="1">
      <c r="B21" s="119" t="s">
        <v>248</v>
      </c>
      <c r="C21" s="144"/>
      <c r="D21" s="145"/>
      <c r="E21" s="145"/>
      <c r="F21" s="108" t="s">
        <v>264</v>
      </c>
      <c r="G21" s="110"/>
      <c r="H21" s="111"/>
      <c r="I21" s="112"/>
      <c r="J21" s="110"/>
      <c r="K21" s="111"/>
      <c r="L21" s="110"/>
      <c r="M21" s="115"/>
      <c r="O21" t="s">
        <v>274</v>
      </c>
      <c r="P21" t="s">
        <v>7</v>
      </c>
      <c r="Q21" t="s">
        <v>216</v>
      </c>
      <c r="R21" t="s">
        <v>256</v>
      </c>
    </row>
    <row r="22" spans="2:18" ht="20.100000000000001" customHeight="1">
      <c r="B22" s="124"/>
      <c r="C22" s="146" t="s">
        <v>266</v>
      </c>
      <c r="D22" s="147"/>
      <c r="E22" s="147"/>
      <c r="F22" s="148"/>
      <c r="G22" s="110"/>
      <c r="H22" s="111"/>
      <c r="I22" s="112"/>
      <c r="J22" s="110"/>
      <c r="K22" s="111"/>
      <c r="L22" s="110"/>
      <c r="M22" s="115"/>
      <c r="O22" t="s">
        <v>275</v>
      </c>
      <c r="P22" t="s">
        <v>8</v>
      </c>
      <c r="Q22" t="s">
        <v>217</v>
      </c>
      <c r="R22" t="s">
        <v>257</v>
      </c>
    </row>
    <row r="23" spans="2:18" ht="20.100000000000001" customHeight="1">
      <c r="B23" s="120" t="s">
        <v>287</v>
      </c>
      <c r="C23" s="165"/>
      <c r="D23" s="166"/>
      <c r="E23" s="166"/>
      <c r="F23" s="118" t="s">
        <v>267</v>
      </c>
      <c r="G23" s="110"/>
      <c r="H23" s="111"/>
      <c r="I23" s="112"/>
      <c r="J23" s="110"/>
      <c r="K23" s="111"/>
      <c r="L23" s="110"/>
      <c r="M23" s="115"/>
      <c r="O23" t="s">
        <v>276</v>
      </c>
      <c r="P23" t="s">
        <v>9</v>
      </c>
      <c r="Q23" t="s">
        <v>218</v>
      </c>
      <c r="R23" t="s">
        <v>258</v>
      </c>
    </row>
    <row r="24" spans="2:18" ht="20.100000000000001" customHeight="1">
      <c r="B24" s="124"/>
      <c r="C24" s="108"/>
      <c r="D24" s="108"/>
      <c r="E24" s="108"/>
      <c r="F24" s="108"/>
      <c r="G24" s="110"/>
      <c r="H24" s="111"/>
      <c r="I24" s="112"/>
      <c r="J24" s="110"/>
      <c r="K24" s="111"/>
      <c r="L24" s="110"/>
      <c r="M24" s="115"/>
      <c r="O24" t="s">
        <v>277</v>
      </c>
      <c r="P24" t="s">
        <v>10</v>
      </c>
      <c r="Q24" t="s">
        <v>219</v>
      </c>
      <c r="R24" t="s">
        <v>259</v>
      </c>
    </row>
    <row r="25" spans="2:18" ht="20.100000000000001" customHeight="1">
      <c r="B25" s="116"/>
      <c r="C25" s="146" t="s">
        <v>244</v>
      </c>
      <c r="D25" s="147"/>
      <c r="E25" s="147"/>
      <c r="F25" s="148"/>
      <c r="G25" s="110"/>
      <c r="H25" s="111"/>
      <c r="I25" s="112"/>
      <c r="J25" s="110"/>
      <c r="K25" s="111"/>
      <c r="L25" s="110"/>
      <c r="M25" s="115"/>
      <c r="O25" t="s">
        <v>278</v>
      </c>
      <c r="P25" t="s">
        <v>11</v>
      </c>
      <c r="Q25" t="s">
        <v>220</v>
      </c>
      <c r="R25" t="s">
        <v>260</v>
      </c>
    </row>
    <row r="26" spans="2:18" ht="20.100000000000001" customHeight="1" thickBot="1">
      <c r="B26" s="121"/>
      <c r="C26" s="165"/>
      <c r="D26" s="166"/>
      <c r="E26" s="166"/>
      <c r="F26" s="112" t="s">
        <v>1</v>
      </c>
      <c r="G26" s="110"/>
      <c r="H26" s="111"/>
      <c r="I26" s="112"/>
      <c r="J26" s="110"/>
      <c r="K26" s="111"/>
      <c r="L26" s="110"/>
      <c r="M26" s="115"/>
      <c r="O26" t="s">
        <v>279</v>
      </c>
      <c r="Q26" t="s">
        <v>221</v>
      </c>
      <c r="R26" t="s">
        <v>261</v>
      </c>
    </row>
    <row r="27" spans="2:18" ht="20.100000000000001" customHeight="1">
      <c r="B27" s="122"/>
      <c r="C27" s="146" t="s">
        <v>288</v>
      </c>
      <c r="D27" s="147"/>
      <c r="E27" s="147"/>
      <c r="F27" s="148"/>
      <c r="G27" s="126"/>
      <c r="H27" s="127"/>
      <c r="I27" s="174"/>
      <c r="J27" s="126"/>
      <c r="K27" s="127"/>
      <c r="L27" s="126"/>
      <c r="M27" s="129"/>
      <c r="O27" t="s">
        <v>280</v>
      </c>
      <c r="Q27" t="s">
        <v>222</v>
      </c>
    </row>
    <row r="28" spans="2:18" ht="20.100000000000001" customHeight="1">
      <c r="B28" s="120"/>
      <c r="C28" s="159" t="s">
        <v>249</v>
      </c>
      <c r="D28" s="160"/>
      <c r="E28" s="160"/>
      <c r="F28" s="161"/>
      <c r="G28" s="125" t="s">
        <v>245</v>
      </c>
      <c r="H28" s="136"/>
      <c r="I28" s="175"/>
      <c r="J28" s="125" t="s">
        <v>245</v>
      </c>
      <c r="K28" s="111"/>
      <c r="L28" s="125" t="s">
        <v>245</v>
      </c>
      <c r="M28" s="115"/>
      <c r="O28" t="s">
        <v>281</v>
      </c>
      <c r="Q28" t="s">
        <v>223</v>
      </c>
    </row>
    <row r="29" spans="2:18" ht="20.100000000000001" customHeight="1">
      <c r="B29" s="119"/>
      <c r="C29" s="146" t="s">
        <v>250</v>
      </c>
      <c r="D29" s="147"/>
      <c r="E29" s="147"/>
      <c r="F29" s="148"/>
      <c r="G29" s="137"/>
      <c r="H29" s="136" t="s">
        <v>1</v>
      </c>
      <c r="I29" s="175"/>
      <c r="J29" s="137"/>
      <c r="K29" s="136"/>
      <c r="L29" s="137"/>
      <c r="M29" s="115"/>
      <c r="O29" t="s">
        <v>282</v>
      </c>
      <c r="Q29" t="s">
        <v>224</v>
      </c>
    </row>
    <row r="30" spans="2:18" ht="19.5" customHeight="1" thickBot="1">
      <c r="B30" s="123"/>
      <c r="C30" s="108"/>
      <c r="D30" s="108"/>
      <c r="E30" s="108"/>
      <c r="F30" s="108"/>
      <c r="G30" s="138" t="s">
        <v>289</v>
      </c>
      <c r="H30" s="139"/>
      <c r="I30" s="176"/>
      <c r="J30" s="138" t="s">
        <v>289</v>
      </c>
      <c r="K30" s="136" t="s">
        <v>1</v>
      </c>
      <c r="L30" s="138" t="s">
        <v>289</v>
      </c>
      <c r="M30" s="139" t="s">
        <v>1</v>
      </c>
      <c r="N30" s="107"/>
      <c r="O30" t="s">
        <v>283</v>
      </c>
      <c r="Q30" t="s">
        <v>225</v>
      </c>
    </row>
    <row r="31" spans="2:18" ht="18.75" customHeight="1">
      <c r="B31" s="109" t="s">
        <v>291</v>
      </c>
      <c r="C31" s="142" t="s">
        <v>242</v>
      </c>
      <c r="D31" s="143"/>
      <c r="E31" s="140"/>
      <c r="F31" s="141"/>
      <c r="G31" s="110"/>
      <c r="H31" s="111"/>
      <c r="I31" s="112"/>
      <c r="J31" s="113"/>
      <c r="K31" s="114"/>
      <c r="L31" s="113"/>
      <c r="M31" s="115"/>
      <c r="O31" t="s">
        <v>284</v>
      </c>
      <c r="Q31" t="s">
        <v>226</v>
      </c>
    </row>
    <row r="32" spans="2:18" ht="18.75" customHeight="1">
      <c r="B32" s="116"/>
      <c r="C32" s="149" t="s">
        <v>243</v>
      </c>
      <c r="D32" s="150"/>
      <c r="E32" s="151"/>
      <c r="F32" s="152"/>
      <c r="G32" s="110"/>
      <c r="H32" s="111"/>
      <c r="I32" s="112"/>
      <c r="J32" s="113"/>
      <c r="K32" s="111"/>
      <c r="L32" s="113"/>
      <c r="M32" s="115"/>
      <c r="O32" t="s">
        <v>285</v>
      </c>
      <c r="Q32" t="s">
        <v>227</v>
      </c>
    </row>
    <row r="33" spans="2:17" ht="18.75" customHeight="1">
      <c r="B33" s="117" t="s">
        <v>263</v>
      </c>
      <c r="C33" s="153" t="s">
        <v>241</v>
      </c>
      <c r="D33" s="154"/>
      <c r="E33" s="154"/>
      <c r="F33" s="155"/>
      <c r="G33" s="110"/>
      <c r="H33" s="111"/>
      <c r="I33" s="112"/>
      <c r="J33" s="113"/>
      <c r="K33" s="111"/>
      <c r="L33" s="113"/>
      <c r="M33" s="115"/>
      <c r="O33" t="s">
        <v>286</v>
      </c>
      <c r="Q33" t="s">
        <v>228</v>
      </c>
    </row>
    <row r="34" spans="2:17">
      <c r="B34" s="124"/>
      <c r="C34" s="156"/>
      <c r="D34" s="157"/>
      <c r="E34" s="157"/>
      <c r="F34" s="158"/>
      <c r="G34" s="110"/>
      <c r="H34" s="111"/>
      <c r="I34" s="112"/>
      <c r="J34" s="113"/>
      <c r="K34" s="111"/>
      <c r="L34" s="113"/>
      <c r="M34" s="115"/>
      <c r="Q34" t="s">
        <v>229</v>
      </c>
    </row>
    <row r="35" spans="2:17">
      <c r="B35" s="116"/>
      <c r="C35" s="162" t="s">
        <v>265</v>
      </c>
      <c r="D35" s="163"/>
      <c r="E35" s="163"/>
      <c r="F35" s="164"/>
      <c r="G35" s="110"/>
      <c r="H35" s="111"/>
      <c r="I35" s="112"/>
      <c r="J35" s="113"/>
      <c r="K35" s="111"/>
      <c r="L35" s="113"/>
      <c r="M35" s="115"/>
      <c r="Q35" t="s">
        <v>230</v>
      </c>
    </row>
    <row r="36" spans="2:17" ht="18.75" customHeight="1">
      <c r="B36" s="119" t="s">
        <v>248</v>
      </c>
      <c r="C36" s="144"/>
      <c r="D36" s="145"/>
      <c r="E36" s="145"/>
      <c r="F36" s="108" t="s">
        <v>264</v>
      </c>
      <c r="G36" s="110"/>
      <c r="H36" s="111"/>
      <c r="I36" s="112"/>
      <c r="J36" s="113"/>
      <c r="K36" s="111"/>
      <c r="L36" s="113"/>
      <c r="M36" s="115"/>
      <c r="Q36" t="s">
        <v>231</v>
      </c>
    </row>
    <row r="37" spans="2:17">
      <c r="B37" s="124"/>
      <c r="C37" s="146" t="s">
        <v>266</v>
      </c>
      <c r="D37" s="147"/>
      <c r="E37" s="147"/>
      <c r="F37" s="148"/>
      <c r="G37" s="110"/>
      <c r="H37" s="111"/>
      <c r="I37" s="112"/>
      <c r="J37" s="113"/>
      <c r="K37" s="111"/>
      <c r="L37" s="113"/>
      <c r="M37" s="115"/>
      <c r="Q37" t="s">
        <v>232</v>
      </c>
    </row>
    <row r="38" spans="2:17">
      <c r="B38" s="120" t="s">
        <v>287</v>
      </c>
      <c r="C38" s="165"/>
      <c r="D38" s="166"/>
      <c r="E38" s="166"/>
      <c r="F38" s="118" t="s">
        <v>267</v>
      </c>
      <c r="G38" s="110"/>
      <c r="H38" s="111"/>
      <c r="I38" s="112"/>
      <c r="J38" s="113"/>
      <c r="K38" s="111"/>
      <c r="L38" s="113"/>
      <c r="M38" s="115"/>
      <c r="Q38" t="s">
        <v>233</v>
      </c>
    </row>
    <row r="39" spans="2:17" ht="18.75" customHeight="1">
      <c r="B39" s="124"/>
      <c r="C39" s="108"/>
      <c r="D39" s="108"/>
      <c r="E39" s="108"/>
      <c r="F39" s="108"/>
      <c r="G39" s="110"/>
      <c r="H39" s="111"/>
      <c r="I39" s="112"/>
      <c r="J39" s="113"/>
      <c r="K39" s="111"/>
      <c r="L39" s="113"/>
      <c r="M39" s="115"/>
      <c r="Q39" t="s">
        <v>234</v>
      </c>
    </row>
    <row r="40" spans="2:17" ht="18.75" customHeight="1">
      <c r="B40" s="116"/>
      <c r="C40" s="146" t="s">
        <v>244</v>
      </c>
      <c r="D40" s="147"/>
      <c r="E40" s="147"/>
      <c r="F40" s="148"/>
      <c r="G40" s="110"/>
      <c r="H40" s="111"/>
      <c r="I40" s="112"/>
      <c r="J40" s="113"/>
      <c r="K40" s="111"/>
      <c r="L40" s="113"/>
      <c r="M40" s="115"/>
      <c r="Q40" t="s">
        <v>235</v>
      </c>
    </row>
    <row r="41" spans="2:17" ht="18.75" customHeight="1" thickBot="1">
      <c r="B41" s="121"/>
      <c r="C41" s="165"/>
      <c r="D41" s="166"/>
      <c r="E41" s="166"/>
      <c r="F41" s="112" t="s">
        <v>1</v>
      </c>
      <c r="G41" s="110"/>
      <c r="H41" s="111"/>
      <c r="I41" s="112"/>
      <c r="J41" s="113"/>
      <c r="K41" s="111"/>
      <c r="L41" s="113"/>
      <c r="M41" s="115"/>
      <c r="Q41" t="s">
        <v>236</v>
      </c>
    </row>
    <row r="42" spans="2:17">
      <c r="B42" s="122"/>
      <c r="C42" s="146" t="s">
        <v>288</v>
      </c>
      <c r="D42" s="147"/>
      <c r="E42" s="147"/>
      <c r="F42" s="148"/>
      <c r="G42" s="126"/>
      <c r="H42" s="127"/>
      <c r="I42" s="167"/>
      <c r="J42" s="128"/>
      <c r="K42" s="127"/>
      <c r="L42" s="128"/>
      <c r="M42" s="129"/>
      <c r="Q42" t="s">
        <v>237</v>
      </c>
    </row>
    <row r="43" spans="2:17" ht="18.75" customHeight="1">
      <c r="B43" s="120"/>
      <c r="C43" s="159" t="s">
        <v>249</v>
      </c>
      <c r="D43" s="160"/>
      <c r="E43" s="160"/>
      <c r="F43" s="161"/>
      <c r="G43" s="125" t="s">
        <v>245</v>
      </c>
      <c r="H43" s="136"/>
      <c r="I43" s="168"/>
      <c r="J43" s="125" t="s">
        <v>245</v>
      </c>
      <c r="K43" s="136"/>
      <c r="L43" s="125" t="s">
        <v>245</v>
      </c>
      <c r="M43" s="136"/>
      <c r="Q43" t="s">
        <v>238</v>
      </c>
    </row>
    <row r="44" spans="2:17">
      <c r="B44" s="119"/>
      <c r="C44" s="146" t="s">
        <v>250</v>
      </c>
      <c r="D44" s="147"/>
      <c r="E44" s="147"/>
      <c r="F44" s="148"/>
      <c r="G44" s="137"/>
      <c r="H44" s="136" t="s">
        <v>1</v>
      </c>
      <c r="I44" s="168"/>
      <c r="J44" s="137"/>
      <c r="K44" s="136" t="s">
        <v>1</v>
      </c>
      <c r="L44" s="137"/>
      <c r="M44" s="136" t="s">
        <v>1</v>
      </c>
      <c r="Q44" t="s">
        <v>239</v>
      </c>
    </row>
    <row r="45" spans="2:17" ht="19.5" thickBot="1">
      <c r="B45" s="123"/>
      <c r="C45" s="108"/>
      <c r="D45" s="108"/>
      <c r="E45" s="108"/>
      <c r="F45" s="108"/>
      <c r="G45" s="138" t="s">
        <v>289</v>
      </c>
      <c r="H45" s="139"/>
      <c r="I45" s="169"/>
      <c r="J45" s="138" t="s">
        <v>289</v>
      </c>
      <c r="K45" s="139"/>
      <c r="L45" s="138" t="s">
        <v>289</v>
      </c>
      <c r="M45" s="139"/>
      <c r="Q45" t="s">
        <v>240</v>
      </c>
    </row>
    <row r="46" spans="2:17" ht="18.75" customHeight="1">
      <c r="B46" s="109" t="s">
        <v>292</v>
      </c>
      <c r="C46" s="142" t="s">
        <v>242</v>
      </c>
      <c r="D46" s="143"/>
      <c r="E46" s="140"/>
      <c r="F46" s="141"/>
      <c r="G46" s="110"/>
      <c r="H46" s="111"/>
      <c r="I46" s="112"/>
      <c r="J46" s="113"/>
      <c r="K46" s="114"/>
      <c r="L46" s="113"/>
      <c r="M46" s="115"/>
    </row>
    <row r="47" spans="2:17" ht="18.75" customHeight="1">
      <c r="B47" s="116"/>
      <c r="C47" s="149" t="s">
        <v>243</v>
      </c>
      <c r="D47" s="150"/>
      <c r="E47" s="151"/>
      <c r="F47" s="152"/>
      <c r="G47" s="110"/>
      <c r="H47" s="111"/>
      <c r="I47" s="112"/>
      <c r="J47" s="113"/>
      <c r="K47" s="111"/>
      <c r="L47" s="113"/>
      <c r="M47" s="115"/>
    </row>
    <row r="48" spans="2:17" ht="18.75" customHeight="1">
      <c r="B48" s="117" t="s">
        <v>263</v>
      </c>
      <c r="C48" s="153" t="s">
        <v>241</v>
      </c>
      <c r="D48" s="154"/>
      <c r="E48" s="154"/>
      <c r="F48" s="155"/>
      <c r="G48" s="110"/>
      <c r="H48" s="111"/>
      <c r="I48" s="112"/>
      <c r="J48" s="113"/>
      <c r="K48" s="111"/>
      <c r="L48" s="113"/>
      <c r="M48" s="115"/>
    </row>
    <row r="49" spans="2:13" ht="18.75" customHeight="1">
      <c r="B49" s="124"/>
      <c r="C49" s="156"/>
      <c r="D49" s="157"/>
      <c r="E49" s="157"/>
      <c r="F49" s="158"/>
      <c r="G49" s="110"/>
      <c r="H49" s="111"/>
      <c r="I49" s="112"/>
      <c r="J49" s="113"/>
      <c r="K49" s="111"/>
      <c r="L49" s="113"/>
      <c r="M49" s="115"/>
    </row>
    <row r="50" spans="2:13" ht="18.75" customHeight="1">
      <c r="B50" s="116"/>
      <c r="C50" s="162" t="s">
        <v>265</v>
      </c>
      <c r="D50" s="163"/>
      <c r="E50" s="163"/>
      <c r="F50" s="164"/>
      <c r="G50" s="110"/>
      <c r="H50" s="111"/>
      <c r="I50" s="112"/>
      <c r="J50" s="113"/>
      <c r="K50" s="111"/>
      <c r="L50" s="113"/>
      <c r="M50" s="115"/>
    </row>
    <row r="51" spans="2:13" ht="18.75" customHeight="1">
      <c r="B51" s="119" t="s">
        <v>248</v>
      </c>
      <c r="C51" s="144"/>
      <c r="D51" s="145"/>
      <c r="E51" s="145"/>
      <c r="F51" s="108" t="s">
        <v>264</v>
      </c>
      <c r="G51" s="110"/>
      <c r="H51" s="111"/>
      <c r="I51" s="112"/>
      <c r="J51" s="113"/>
      <c r="K51" s="111"/>
      <c r="L51" s="113"/>
      <c r="M51" s="115"/>
    </row>
    <row r="52" spans="2:13">
      <c r="B52" s="124"/>
      <c r="C52" s="146" t="s">
        <v>266</v>
      </c>
      <c r="D52" s="147"/>
      <c r="E52" s="147"/>
      <c r="F52" s="148"/>
      <c r="G52" s="110"/>
      <c r="H52" s="111"/>
      <c r="I52" s="112"/>
      <c r="J52" s="113"/>
      <c r="K52" s="111"/>
      <c r="L52" s="113"/>
      <c r="M52" s="115"/>
    </row>
    <row r="53" spans="2:13" ht="18.75" customHeight="1">
      <c r="B53" s="120" t="s">
        <v>287</v>
      </c>
      <c r="C53" s="165"/>
      <c r="D53" s="166"/>
      <c r="E53" s="166"/>
      <c r="F53" s="118" t="s">
        <v>267</v>
      </c>
      <c r="G53" s="110"/>
      <c r="H53" s="111"/>
      <c r="I53" s="112"/>
      <c r="J53" s="113"/>
      <c r="K53" s="111"/>
      <c r="L53" s="113"/>
      <c r="M53" s="115"/>
    </row>
    <row r="54" spans="2:13" ht="18.75" customHeight="1">
      <c r="B54" s="124"/>
      <c r="C54" s="108"/>
      <c r="D54" s="108"/>
      <c r="E54" s="108"/>
      <c r="F54" s="108"/>
      <c r="G54" s="110"/>
      <c r="H54" s="111"/>
      <c r="I54" s="112"/>
      <c r="J54" s="113"/>
      <c r="K54" s="111"/>
      <c r="L54" s="113"/>
      <c r="M54" s="115"/>
    </row>
    <row r="55" spans="2:13" ht="18.75" customHeight="1">
      <c r="B55" s="116"/>
      <c r="C55" s="146" t="s">
        <v>244</v>
      </c>
      <c r="D55" s="147"/>
      <c r="E55" s="147"/>
      <c r="F55" s="148"/>
      <c r="G55" s="110"/>
      <c r="H55" s="111"/>
      <c r="I55" s="112"/>
      <c r="J55" s="113"/>
      <c r="K55" s="111"/>
      <c r="L55" s="113"/>
      <c r="M55" s="115"/>
    </row>
    <row r="56" spans="2:13" ht="18.75" customHeight="1" thickBot="1">
      <c r="B56" s="121"/>
      <c r="C56" s="165"/>
      <c r="D56" s="166"/>
      <c r="E56" s="166"/>
      <c r="F56" s="112" t="s">
        <v>1</v>
      </c>
      <c r="G56" s="110"/>
      <c r="H56" s="111"/>
      <c r="I56" s="112"/>
      <c r="J56" s="113"/>
      <c r="K56" s="111"/>
      <c r="L56" s="113"/>
      <c r="M56" s="115"/>
    </row>
    <row r="57" spans="2:13">
      <c r="B57" s="122"/>
      <c r="C57" s="146" t="s">
        <v>288</v>
      </c>
      <c r="D57" s="147"/>
      <c r="E57" s="147"/>
      <c r="F57" s="148"/>
      <c r="G57" s="126"/>
      <c r="H57" s="127"/>
      <c r="I57" s="167"/>
      <c r="J57" s="128"/>
      <c r="K57" s="127"/>
      <c r="L57" s="128"/>
      <c r="M57" s="129"/>
    </row>
    <row r="58" spans="2:13" ht="18.75" customHeight="1">
      <c r="B58" s="120"/>
      <c r="C58" s="159" t="s">
        <v>249</v>
      </c>
      <c r="D58" s="160"/>
      <c r="E58" s="160"/>
      <c r="F58" s="161"/>
      <c r="G58" s="125" t="s">
        <v>245</v>
      </c>
      <c r="H58" s="136"/>
      <c r="I58" s="168"/>
      <c r="J58" s="125" t="s">
        <v>245</v>
      </c>
      <c r="K58" s="136"/>
      <c r="L58" s="125" t="s">
        <v>245</v>
      </c>
      <c r="M58" s="136"/>
    </row>
    <row r="59" spans="2:13" ht="18.75" customHeight="1">
      <c r="B59" s="119"/>
      <c r="C59" s="146" t="s">
        <v>250</v>
      </c>
      <c r="D59" s="147"/>
      <c r="E59" s="147"/>
      <c r="F59" s="148"/>
      <c r="G59" s="137"/>
      <c r="H59" s="136" t="s">
        <v>1</v>
      </c>
      <c r="I59" s="168"/>
      <c r="J59" s="137"/>
      <c r="K59" s="136" t="s">
        <v>1</v>
      </c>
      <c r="L59" s="137"/>
      <c r="M59" s="136" t="s">
        <v>1</v>
      </c>
    </row>
    <row r="60" spans="2:13" ht="18.75" customHeight="1" thickBot="1">
      <c r="B60" s="123"/>
      <c r="C60" s="108"/>
      <c r="D60" s="108"/>
      <c r="E60" s="108"/>
      <c r="F60" s="108"/>
      <c r="G60" s="138" t="s">
        <v>289</v>
      </c>
      <c r="H60" s="139"/>
      <c r="I60" s="169"/>
      <c r="J60" s="138" t="s">
        <v>289</v>
      </c>
      <c r="K60" s="139"/>
      <c r="L60" s="138" t="s">
        <v>289</v>
      </c>
      <c r="M60" s="139"/>
    </row>
    <row r="61" spans="2:13" ht="18.75" customHeight="1">
      <c r="B61" s="109" t="s">
        <v>293</v>
      </c>
      <c r="C61" s="142" t="s">
        <v>242</v>
      </c>
      <c r="D61" s="143"/>
      <c r="E61" s="140"/>
      <c r="F61" s="141"/>
      <c r="G61" s="110"/>
      <c r="H61" s="111"/>
      <c r="I61" s="112"/>
      <c r="J61" s="113"/>
      <c r="K61" s="114"/>
      <c r="L61" s="113"/>
      <c r="M61" s="115"/>
    </row>
    <row r="62" spans="2:13" ht="18.75" customHeight="1">
      <c r="B62" s="116"/>
      <c r="C62" s="149" t="s">
        <v>243</v>
      </c>
      <c r="D62" s="150"/>
      <c r="E62" s="151"/>
      <c r="F62" s="152"/>
      <c r="G62" s="110"/>
      <c r="H62" s="111"/>
      <c r="I62" s="112"/>
      <c r="J62" s="113"/>
      <c r="K62" s="111"/>
      <c r="L62" s="113"/>
      <c r="M62" s="115"/>
    </row>
    <row r="63" spans="2:13" ht="18.75" customHeight="1">
      <c r="B63" s="117" t="s">
        <v>263</v>
      </c>
      <c r="C63" s="153" t="s">
        <v>241</v>
      </c>
      <c r="D63" s="154"/>
      <c r="E63" s="154"/>
      <c r="F63" s="155"/>
      <c r="G63" s="110"/>
      <c r="H63" s="111"/>
      <c r="I63" s="112"/>
      <c r="J63" s="113"/>
      <c r="K63" s="111"/>
      <c r="L63" s="113"/>
      <c r="M63" s="115"/>
    </row>
    <row r="64" spans="2:13">
      <c r="B64" s="124"/>
      <c r="C64" s="156"/>
      <c r="D64" s="157"/>
      <c r="E64" s="157"/>
      <c r="F64" s="158"/>
      <c r="G64" s="110"/>
      <c r="H64" s="111"/>
      <c r="I64" s="112"/>
      <c r="J64" s="113"/>
      <c r="K64" s="111"/>
      <c r="L64" s="113"/>
      <c r="M64" s="115"/>
    </row>
    <row r="65" spans="2:13">
      <c r="B65" s="116"/>
      <c r="C65" s="162" t="s">
        <v>265</v>
      </c>
      <c r="D65" s="163"/>
      <c r="E65" s="163"/>
      <c r="F65" s="164"/>
      <c r="G65" s="110"/>
      <c r="H65" s="111"/>
      <c r="I65" s="112"/>
      <c r="J65" s="113"/>
      <c r="K65" s="111"/>
      <c r="L65" s="113"/>
      <c r="M65" s="115"/>
    </row>
    <row r="66" spans="2:13" ht="18.75" customHeight="1">
      <c r="B66" s="119" t="s">
        <v>248</v>
      </c>
      <c r="C66" s="144"/>
      <c r="D66" s="145"/>
      <c r="E66" s="145"/>
      <c r="F66" s="108" t="s">
        <v>264</v>
      </c>
      <c r="G66" s="110"/>
      <c r="H66" s="111"/>
      <c r="I66" s="112"/>
      <c r="J66" s="113"/>
      <c r="K66" s="111"/>
      <c r="L66" s="113"/>
      <c r="M66" s="115"/>
    </row>
    <row r="67" spans="2:13">
      <c r="B67" s="124"/>
      <c r="C67" s="146" t="s">
        <v>266</v>
      </c>
      <c r="D67" s="147"/>
      <c r="E67" s="147"/>
      <c r="F67" s="148"/>
      <c r="G67" s="110"/>
      <c r="H67" s="111"/>
      <c r="I67" s="112"/>
      <c r="J67" s="113"/>
      <c r="K67" s="111"/>
      <c r="L67" s="113"/>
      <c r="M67" s="115"/>
    </row>
    <row r="68" spans="2:13">
      <c r="B68" s="120" t="s">
        <v>287</v>
      </c>
      <c r="C68" s="165"/>
      <c r="D68" s="166"/>
      <c r="E68" s="166"/>
      <c r="F68" s="118" t="s">
        <v>267</v>
      </c>
      <c r="G68" s="110"/>
      <c r="H68" s="111"/>
      <c r="I68" s="112"/>
      <c r="J68" s="113"/>
      <c r="K68" s="111"/>
      <c r="L68" s="113"/>
      <c r="M68" s="115"/>
    </row>
    <row r="69" spans="2:13" ht="18.75" customHeight="1">
      <c r="B69" s="124"/>
      <c r="C69" s="108"/>
      <c r="D69" s="108"/>
      <c r="E69" s="108"/>
      <c r="F69" s="108"/>
      <c r="G69" s="110"/>
      <c r="H69" s="111"/>
      <c r="I69" s="112"/>
      <c r="J69" s="113"/>
      <c r="K69" s="111"/>
      <c r="L69" s="113"/>
      <c r="M69" s="115"/>
    </row>
    <row r="70" spans="2:13" ht="18.75" customHeight="1">
      <c r="B70" s="116"/>
      <c r="C70" s="146" t="s">
        <v>244</v>
      </c>
      <c r="D70" s="147"/>
      <c r="E70" s="147"/>
      <c r="F70" s="148"/>
      <c r="G70" s="110"/>
      <c r="H70" s="111"/>
      <c r="I70" s="112"/>
      <c r="J70" s="113"/>
      <c r="K70" s="111"/>
      <c r="L70" s="113"/>
      <c r="M70" s="115"/>
    </row>
    <row r="71" spans="2:13" ht="18.75" customHeight="1" thickBot="1">
      <c r="B71" s="121"/>
      <c r="C71" s="165"/>
      <c r="D71" s="166"/>
      <c r="E71" s="166"/>
      <c r="F71" s="112" t="s">
        <v>1</v>
      </c>
      <c r="G71" s="110"/>
      <c r="H71" s="111"/>
      <c r="I71" s="112"/>
      <c r="J71" s="113"/>
      <c r="K71" s="111"/>
      <c r="L71" s="113"/>
      <c r="M71" s="115"/>
    </row>
    <row r="72" spans="2:13">
      <c r="B72" s="122"/>
      <c r="C72" s="146" t="s">
        <v>288</v>
      </c>
      <c r="D72" s="147"/>
      <c r="E72" s="147"/>
      <c r="F72" s="148"/>
      <c r="G72" s="126"/>
      <c r="H72" s="127"/>
      <c r="I72" s="167"/>
      <c r="J72" s="126"/>
      <c r="K72" s="127"/>
      <c r="L72" s="128"/>
      <c r="M72" s="129"/>
    </row>
    <row r="73" spans="2:13" ht="18.75" customHeight="1">
      <c r="B73" s="120"/>
      <c r="C73" s="159" t="s">
        <v>249</v>
      </c>
      <c r="D73" s="160"/>
      <c r="E73" s="160"/>
      <c r="F73" s="161"/>
      <c r="G73" s="125" t="s">
        <v>245</v>
      </c>
      <c r="H73" s="136"/>
      <c r="I73" s="168"/>
      <c r="J73" s="125" t="s">
        <v>245</v>
      </c>
      <c r="K73" s="136"/>
      <c r="L73" s="125" t="s">
        <v>245</v>
      </c>
      <c r="M73" s="136"/>
    </row>
    <row r="74" spans="2:13">
      <c r="B74" s="119"/>
      <c r="C74" s="146" t="s">
        <v>250</v>
      </c>
      <c r="D74" s="147"/>
      <c r="E74" s="147"/>
      <c r="F74" s="148"/>
      <c r="G74" s="137"/>
      <c r="H74" s="136" t="s">
        <v>1</v>
      </c>
      <c r="I74" s="168"/>
      <c r="J74" s="137"/>
      <c r="K74" s="136" t="s">
        <v>1</v>
      </c>
      <c r="L74" s="137"/>
      <c r="M74" s="136" t="s">
        <v>1</v>
      </c>
    </row>
    <row r="75" spans="2:13" ht="19.5" thickBot="1">
      <c r="B75" s="123"/>
      <c r="C75" s="108"/>
      <c r="D75" s="108"/>
      <c r="E75" s="108"/>
      <c r="F75" s="108"/>
      <c r="G75" s="138" t="s">
        <v>289</v>
      </c>
      <c r="H75" s="139"/>
      <c r="I75" s="169"/>
      <c r="J75" s="138" t="s">
        <v>289</v>
      </c>
      <c r="K75" s="139"/>
      <c r="L75" s="138" t="s">
        <v>289</v>
      </c>
      <c r="M75" s="139"/>
    </row>
    <row r="76" spans="2:13" ht="18.75" customHeight="1">
      <c r="B76" s="109" t="s">
        <v>294</v>
      </c>
      <c r="C76" s="142" t="s">
        <v>242</v>
      </c>
      <c r="D76" s="143"/>
      <c r="E76" s="140"/>
      <c r="F76" s="141"/>
      <c r="G76" s="110"/>
      <c r="H76" s="111"/>
      <c r="I76" s="112"/>
      <c r="J76" s="113"/>
      <c r="K76" s="114"/>
      <c r="L76" s="113"/>
      <c r="M76" s="115"/>
    </row>
    <row r="77" spans="2:13" ht="18.75" customHeight="1">
      <c r="B77" s="116"/>
      <c r="C77" s="149" t="s">
        <v>243</v>
      </c>
      <c r="D77" s="150"/>
      <c r="E77" s="151"/>
      <c r="F77" s="152"/>
      <c r="G77" s="110"/>
      <c r="H77" s="111"/>
      <c r="I77" s="112"/>
      <c r="J77" s="113"/>
      <c r="K77" s="111"/>
      <c r="L77" s="113"/>
      <c r="M77" s="115"/>
    </row>
    <row r="78" spans="2:13" ht="18.75" customHeight="1">
      <c r="B78" s="117" t="s">
        <v>263</v>
      </c>
      <c r="C78" s="153" t="s">
        <v>241</v>
      </c>
      <c r="D78" s="154"/>
      <c r="E78" s="154"/>
      <c r="F78" s="155"/>
      <c r="G78" s="110"/>
      <c r="H78" s="111"/>
      <c r="I78" s="112"/>
      <c r="J78" s="113"/>
      <c r="K78" s="111"/>
      <c r="L78" s="113"/>
      <c r="M78" s="115"/>
    </row>
    <row r="79" spans="2:13">
      <c r="B79" s="124"/>
      <c r="C79" s="156"/>
      <c r="D79" s="157"/>
      <c r="E79" s="157"/>
      <c r="F79" s="158"/>
      <c r="G79" s="110"/>
      <c r="H79" s="111"/>
      <c r="I79" s="112"/>
      <c r="J79" s="113"/>
      <c r="K79" s="111"/>
      <c r="L79" s="113"/>
      <c r="M79" s="115"/>
    </row>
    <row r="80" spans="2:13">
      <c r="B80" s="116"/>
      <c r="C80" s="162" t="s">
        <v>265</v>
      </c>
      <c r="D80" s="163"/>
      <c r="E80" s="163"/>
      <c r="F80" s="164"/>
      <c r="G80" s="110"/>
      <c r="H80" s="111"/>
      <c r="I80" s="112"/>
      <c r="J80" s="113"/>
      <c r="K80" s="111"/>
      <c r="L80" s="113"/>
      <c r="M80" s="115"/>
    </row>
    <row r="81" spans="2:13" ht="18.75" customHeight="1">
      <c r="B81" s="119" t="s">
        <v>248</v>
      </c>
      <c r="C81" s="144"/>
      <c r="D81" s="145"/>
      <c r="E81" s="145"/>
      <c r="F81" s="108" t="s">
        <v>264</v>
      </c>
      <c r="G81" s="110"/>
      <c r="H81" s="111"/>
      <c r="I81" s="112"/>
      <c r="J81" s="113"/>
      <c r="K81" s="111"/>
      <c r="L81" s="113"/>
      <c r="M81" s="115"/>
    </row>
    <row r="82" spans="2:13">
      <c r="B82" s="124"/>
      <c r="C82" s="146" t="s">
        <v>266</v>
      </c>
      <c r="D82" s="147"/>
      <c r="E82" s="147"/>
      <c r="F82" s="148"/>
      <c r="G82" s="110"/>
      <c r="H82" s="111"/>
      <c r="I82" s="112"/>
      <c r="J82" s="113"/>
      <c r="K82" s="111"/>
      <c r="L82" s="113"/>
      <c r="M82" s="115"/>
    </row>
    <row r="83" spans="2:13">
      <c r="B83" s="120" t="s">
        <v>287</v>
      </c>
      <c r="C83" s="165"/>
      <c r="D83" s="166"/>
      <c r="E83" s="166"/>
      <c r="F83" s="118" t="s">
        <v>267</v>
      </c>
      <c r="G83" s="110"/>
      <c r="H83" s="111"/>
      <c r="I83" s="116"/>
      <c r="J83" s="113"/>
      <c r="K83" s="111"/>
      <c r="L83" s="113"/>
      <c r="M83" s="115"/>
    </row>
    <row r="84" spans="2:13" ht="18.75" customHeight="1">
      <c r="B84" s="124"/>
      <c r="C84" s="108"/>
      <c r="D84" s="108"/>
      <c r="E84" s="108"/>
      <c r="F84" s="108"/>
      <c r="G84" s="110"/>
      <c r="H84" s="111"/>
      <c r="I84" s="112"/>
      <c r="J84" s="113"/>
      <c r="K84" s="111"/>
      <c r="L84" s="113"/>
      <c r="M84" s="115"/>
    </row>
    <row r="85" spans="2:13" ht="18.75" customHeight="1">
      <c r="B85" s="116"/>
      <c r="C85" s="146" t="s">
        <v>244</v>
      </c>
      <c r="D85" s="147"/>
      <c r="E85" s="147"/>
      <c r="F85" s="148"/>
      <c r="G85" s="110"/>
      <c r="H85" s="111"/>
      <c r="I85" s="112"/>
      <c r="J85" s="113"/>
      <c r="K85" s="111"/>
      <c r="L85" s="113"/>
      <c r="M85" s="115"/>
    </row>
    <row r="86" spans="2:13" ht="18.75" customHeight="1" thickBot="1">
      <c r="B86" s="121"/>
      <c r="C86" s="165"/>
      <c r="D86" s="166"/>
      <c r="E86" s="166"/>
      <c r="F86" s="112" t="s">
        <v>1</v>
      </c>
      <c r="G86" s="131"/>
      <c r="H86" s="132"/>
      <c r="I86" s="112"/>
      <c r="J86" s="133"/>
      <c r="K86" s="132"/>
      <c r="L86" s="133"/>
      <c r="M86" s="134"/>
    </row>
    <row r="87" spans="2:13">
      <c r="B87" s="122"/>
      <c r="C87" s="146" t="s">
        <v>288</v>
      </c>
      <c r="D87" s="147"/>
      <c r="E87" s="147"/>
      <c r="F87" s="148"/>
      <c r="G87" s="110"/>
      <c r="H87" s="111"/>
      <c r="I87" s="167"/>
      <c r="J87" s="113"/>
      <c r="K87" s="111"/>
      <c r="L87" s="113"/>
      <c r="M87" s="115"/>
    </row>
    <row r="88" spans="2:13" ht="18.75" customHeight="1">
      <c r="B88" s="120"/>
      <c r="C88" s="159" t="s">
        <v>249</v>
      </c>
      <c r="D88" s="160"/>
      <c r="E88" s="160"/>
      <c r="F88" s="161"/>
      <c r="G88" s="125" t="s">
        <v>245</v>
      </c>
      <c r="H88" s="136"/>
      <c r="I88" s="168"/>
      <c r="J88" s="125" t="s">
        <v>245</v>
      </c>
      <c r="K88" s="136"/>
      <c r="L88" s="125" t="s">
        <v>245</v>
      </c>
      <c r="M88" s="136"/>
    </row>
    <row r="89" spans="2:13">
      <c r="B89" s="119"/>
      <c r="C89" s="146" t="s">
        <v>250</v>
      </c>
      <c r="D89" s="147"/>
      <c r="E89" s="147"/>
      <c r="F89" s="148"/>
      <c r="G89" s="137"/>
      <c r="H89" s="136" t="s">
        <v>1</v>
      </c>
      <c r="I89" s="168"/>
      <c r="J89" s="137"/>
      <c r="K89" s="136" t="s">
        <v>1</v>
      </c>
      <c r="L89" s="137"/>
      <c r="M89" s="136" t="s">
        <v>1</v>
      </c>
    </row>
    <row r="90" spans="2:13" ht="19.5" thickBot="1">
      <c r="B90" s="123"/>
      <c r="C90" s="130"/>
      <c r="D90" s="130"/>
      <c r="E90" s="130"/>
      <c r="F90" s="130"/>
      <c r="G90" s="138" t="s">
        <v>289</v>
      </c>
      <c r="H90" s="139"/>
      <c r="I90" s="169"/>
      <c r="J90" s="138" t="s">
        <v>289</v>
      </c>
      <c r="K90" s="139"/>
      <c r="L90" s="138" t="s">
        <v>289</v>
      </c>
      <c r="M90" s="139"/>
    </row>
  </sheetData>
  <sortState xmlns:xlrd2="http://schemas.microsoft.com/office/spreadsheetml/2017/richdata2" ref="Q33:Q43">
    <sortCondition ref="Q33:Q43"/>
  </sortState>
  <mergeCells count="100">
    <mergeCell ref="B7:C7"/>
    <mergeCell ref="D7:I7"/>
    <mergeCell ref="B8:C8"/>
    <mergeCell ref="D8:I8"/>
    <mergeCell ref="B4:L4"/>
    <mergeCell ref="B1:L1"/>
    <mergeCell ref="B2:L2"/>
    <mergeCell ref="B5:L5"/>
    <mergeCell ref="B6:C6"/>
    <mergeCell ref="D6:I6"/>
    <mergeCell ref="B10:L10"/>
    <mergeCell ref="C16:D16"/>
    <mergeCell ref="C17:D17"/>
    <mergeCell ref="C23:E23"/>
    <mergeCell ref="C18:F18"/>
    <mergeCell ref="E16:F16"/>
    <mergeCell ref="C22:F22"/>
    <mergeCell ref="B11:M11"/>
    <mergeCell ref="C13:F15"/>
    <mergeCell ref="I13:K14"/>
    <mergeCell ref="J15:K15"/>
    <mergeCell ref="B13:B15"/>
    <mergeCell ref="G15:H15"/>
    <mergeCell ref="E17:F17"/>
    <mergeCell ref="G13:H14"/>
    <mergeCell ref="I27:I30"/>
    <mergeCell ref="L13:M14"/>
    <mergeCell ref="L15:M15"/>
    <mergeCell ref="C28:F28"/>
    <mergeCell ref="C29:F29"/>
    <mergeCell ref="C19:F19"/>
    <mergeCell ref="C27:F27"/>
    <mergeCell ref="C20:F20"/>
    <mergeCell ref="C26:E26"/>
    <mergeCell ref="C32:D32"/>
    <mergeCell ref="E32:F32"/>
    <mergeCell ref="C33:F33"/>
    <mergeCell ref="C34:F34"/>
    <mergeCell ref="C36:E36"/>
    <mergeCell ref="C35:F35"/>
    <mergeCell ref="C40:F40"/>
    <mergeCell ref="C44:F44"/>
    <mergeCell ref="C37:F37"/>
    <mergeCell ref="C38:E38"/>
    <mergeCell ref="C41:E41"/>
    <mergeCell ref="C42:F42"/>
    <mergeCell ref="C43:F43"/>
    <mergeCell ref="C59:F59"/>
    <mergeCell ref="C56:E56"/>
    <mergeCell ref="C57:F57"/>
    <mergeCell ref="C46:D46"/>
    <mergeCell ref="E46:F46"/>
    <mergeCell ref="C83:E83"/>
    <mergeCell ref="C86:E86"/>
    <mergeCell ref="C87:F87"/>
    <mergeCell ref="I42:I45"/>
    <mergeCell ref="I57:I60"/>
    <mergeCell ref="C80:F80"/>
    <mergeCell ref="C81:E81"/>
    <mergeCell ref="C61:D61"/>
    <mergeCell ref="E61:F61"/>
    <mergeCell ref="C52:F52"/>
    <mergeCell ref="C53:E53"/>
    <mergeCell ref="E47:F47"/>
    <mergeCell ref="C48:F48"/>
    <mergeCell ref="C49:F49"/>
    <mergeCell ref="C50:F50"/>
    <mergeCell ref="C55:F55"/>
    <mergeCell ref="C89:F89"/>
    <mergeCell ref="I87:I90"/>
    <mergeCell ref="C72:F72"/>
    <mergeCell ref="C74:F74"/>
    <mergeCell ref="C71:E71"/>
    <mergeCell ref="C76:D76"/>
    <mergeCell ref="E76:F76"/>
    <mergeCell ref="I72:I75"/>
    <mergeCell ref="C77:D77"/>
    <mergeCell ref="E77:F77"/>
    <mergeCell ref="C78:F78"/>
    <mergeCell ref="C79:F79"/>
    <mergeCell ref="C73:F73"/>
    <mergeCell ref="C88:F88"/>
    <mergeCell ref="C85:F85"/>
    <mergeCell ref="C82:F82"/>
    <mergeCell ref="E31:F31"/>
    <mergeCell ref="C31:D31"/>
    <mergeCell ref="C21:E21"/>
    <mergeCell ref="C25:F25"/>
    <mergeCell ref="C70:F70"/>
    <mergeCell ref="C62:D62"/>
    <mergeCell ref="E62:F62"/>
    <mergeCell ref="C63:F63"/>
    <mergeCell ref="C64:F64"/>
    <mergeCell ref="C58:F58"/>
    <mergeCell ref="C65:F65"/>
    <mergeCell ref="C66:E66"/>
    <mergeCell ref="C67:F67"/>
    <mergeCell ref="C68:E68"/>
    <mergeCell ref="C47:D47"/>
    <mergeCell ref="C51:E51"/>
  </mergeCells>
  <phoneticPr fontId="23"/>
  <conditionalFormatting sqref="B19">
    <cfRule type="expression" dxfId="62" priority="55">
      <formula>$B$19&lt;&gt;""</formula>
    </cfRule>
  </conditionalFormatting>
  <conditionalFormatting sqref="B22">
    <cfRule type="expression" dxfId="61" priority="121">
      <formula>$B$22&lt;&gt;""</formula>
    </cfRule>
  </conditionalFormatting>
  <conditionalFormatting sqref="B24">
    <cfRule type="expression" dxfId="60" priority="120">
      <formula>$B$24&lt;&gt;""</formula>
    </cfRule>
  </conditionalFormatting>
  <conditionalFormatting sqref="B34">
    <cfRule type="expression" dxfId="59" priority="46">
      <formula>$B$34&lt;&gt;""</formula>
    </cfRule>
  </conditionalFormatting>
  <conditionalFormatting sqref="B37">
    <cfRule type="expression" dxfId="58" priority="53">
      <formula>$B$37&lt;&gt;""</formula>
    </cfRule>
  </conditionalFormatting>
  <conditionalFormatting sqref="B39">
    <cfRule type="expression" dxfId="57" priority="52">
      <formula>$B$39&lt;&gt;""</formula>
    </cfRule>
  </conditionalFormatting>
  <conditionalFormatting sqref="B49">
    <cfRule type="expression" dxfId="56" priority="37">
      <formula>$B$49&lt;&gt;""</formula>
    </cfRule>
  </conditionalFormatting>
  <conditionalFormatting sqref="B52">
    <cfRule type="expression" dxfId="55" priority="44">
      <formula>$B$52&lt;&gt;""</formula>
    </cfRule>
  </conditionalFormatting>
  <conditionalFormatting sqref="B54">
    <cfRule type="expression" dxfId="54" priority="43">
      <formula>$B$54&lt;&gt;""</formula>
    </cfRule>
  </conditionalFormatting>
  <conditionalFormatting sqref="B64">
    <cfRule type="expression" dxfId="53" priority="28">
      <formula>$B$64&lt;&gt;""</formula>
    </cfRule>
  </conditionalFormatting>
  <conditionalFormatting sqref="B67">
    <cfRule type="expression" dxfId="52" priority="35">
      <formula>$B$67&lt;&gt;""</formula>
    </cfRule>
  </conditionalFormatting>
  <conditionalFormatting sqref="B69">
    <cfRule type="expression" dxfId="51" priority="34">
      <formula>$B$69&lt;&gt;""</formula>
    </cfRule>
  </conditionalFormatting>
  <conditionalFormatting sqref="B79">
    <cfRule type="expression" dxfId="50" priority="19">
      <formula>$B$79&lt;&gt;""</formula>
    </cfRule>
  </conditionalFormatting>
  <conditionalFormatting sqref="B82">
    <cfRule type="expression" dxfId="49" priority="26">
      <formula>$B$82&lt;&gt;""</formula>
    </cfRule>
  </conditionalFormatting>
  <conditionalFormatting sqref="B84">
    <cfRule type="expression" dxfId="48" priority="25">
      <formula>$B$84&lt;&gt;""</formula>
    </cfRule>
  </conditionalFormatting>
  <conditionalFormatting sqref="C21:E21">
    <cfRule type="expression" dxfId="47" priority="54">
      <formula>$C$21&lt;&gt;""</formula>
    </cfRule>
  </conditionalFormatting>
  <conditionalFormatting sqref="C23:E23">
    <cfRule type="expression" dxfId="46" priority="115">
      <formula>$C$23&lt;&gt;""</formula>
    </cfRule>
  </conditionalFormatting>
  <conditionalFormatting sqref="C26:E26">
    <cfRule type="expression" dxfId="45" priority="67">
      <formula>$C$26&lt;&gt;""</formula>
    </cfRule>
  </conditionalFormatting>
  <conditionalFormatting sqref="C36:E36">
    <cfRule type="expression" dxfId="44" priority="45">
      <formula>$C$36&lt;&gt;""</formula>
    </cfRule>
  </conditionalFormatting>
  <conditionalFormatting sqref="C38:E38">
    <cfRule type="expression" dxfId="43" priority="48">
      <formula>$C$38&lt;&gt;""</formula>
    </cfRule>
  </conditionalFormatting>
  <conditionalFormatting sqref="C41:E41">
    <cfRule type="expression" dxfId="42" priority="47">
      <formula>$C$41&lt;&gt;""</formula>
    </cfRule>
  </conditionalFormatting>
  <conditionalFormatting sqref="C51:E51">
    <cfRule type="expression" dxfId="41" priority="36">
      <formula>$C$51&lt;&gt;""</formula>
    </cfRule>
  </conditionalFormatting>
  <conditionalFormatting sqref="C53:E53">
    <cfRule type="expression" dxfId="40" priority="39">
      <formula>$C$53&lt;&gt;""</formula>
    </cfRule>
  </conditionalFormatting>
  <conditionalFormatting sqref="C56:E56">
    <cfRule type="expression" dxfId="39" priority="38">
      <formula>$C$56&lt;&gt;""</formula>
    </cfRule>
  </conditionalFormatting>
  <conditionalFormatting sqref="C66:E66">
    <cfRule type="expression" dxfId="38" priority="27">
      <formula>$C$66&lt;&gt;""</formula>
    </cfRule>
  </conditionalFormatting>
  <conditionalFormatting sqref="C68:E68">
    <cfRule type="expression" dxfId="37" priority="30">
      <formula>$C$68&lt;&gt;""</formula>
    </cfRule>
  </conditionalFormatting>
  <conditionalFormatting sqref="C71:E71">
    <cfRule type="expression" dxfId="36" priority="29">
      <formula>$C$71&lt;&gt;""</formula>
    </cfRule>
  </conditionalFormatting>
  <conditionalFormatting sqref="C81:E81">
    <cfRule type="expression" dxfId="35" priority="18">
      <formula>$C$81&lt;&gt;""</formula>
    </cfRule>
  </conditionalFormatting>
  <conditionalFormatting sqref="C83:E83">
    <cfRule type="expression" dxfId="34" priority="21">
      <formula>$C$83&lt;&gt;""</formula>
    </cfRule>
  </conditionalFormatting>
  <conditionalFormatting sqref="C86:E86">
    <cfRule type="expression" dxfId="33" priority="20">
      <formula>$C$86&lt;&gt;""</formula>
    </cfRule>
  </conditionalFormatting>
  <conditionalFormatting sqref="C19:F19">
    <cfRule type="expression" dxfId="32" priority="116">
      <formula>$C$19&lt;&gt;""</formula>
    </cfRule>
  </conditionalFormatting>
  <conditionalFormatting sqref="C34:F34">
    <cfRule type="expression" dxfId="31" priority="49">
      <formula>$C$34&lt;&gt;""</formula>
    </cfRule>
  </conditionalFormatting>
  <conditionalFormatting sqref="C49:F49">
    <cfRule type="expression" dxfId="30" priority="40">
      <formula>$C$49&lt;&gt;""</formula>
    </cfRule>
  </conditionalFormatting>
  <conditionalFormatting sqref="C64:F64">
    <cfRule type="expression" dxfId="29" priority="31">
      <formula>$C$64&lt;&gt;""</formula>
    </cfRule>
  </conditionalFormatting>
  <conditionalFormatting sqref="C79:F79">
    <cfRule type="expression" dxfId="28" priority="22">
      <formula>$C$79&lt;&gt;""</formula>
    </cfRule>
  </conditionalFormatting>
  <conditionalFormatting sqref="E16:F16">
    <cfRule type="expression" dxfId="27" priority="118">
      <formula>$E$16&lt;&gt;""</formula>
    </cfRule>
  </conditionalFormatting>
  <conditionalFormatting sqref="E17:F17">
    <cfRule type="expression" dxfId="26" priority="117">
      <formula>$E$17&lt;&gt;""</formula>
    </cfRule>
  </conditionalFormatting>
  <conditionalFormatting sqref="E31:F31">
    <cfRule type="expression" dxfId="25" priority="51">
      <formula>$E$31&lt;&gt;""</formula>
    </cfRule>
  </conditionalFormatting>
  <conditionalFormatting sqref="E32:F32">
    <cfRule type="expression" dxfId="24" priority="50">
      <formula>$E$32&lt;&gt;""</formula>
    </cfRule>
  </conditionalFormatting>
  <conditionalFormatting sqref="E46:F46">
    <cfRule type="expression" dxfId="23" priority="42">
      <formula>$E$46&lt;&gt;""</formula>
    </cfRule>
  </conditionalFormatting>
  <conditionalFormatting sqref="E47:F47">
    <cfRule type="expression" dxfId="22" priority="41">
      <formula>$E$47&lt;&gt;""</formula>
    </cfRule>
  </conditionalFormatting>
  <conditionalFormatting sqref="E61:F61">
    <cfRule type="expression" dxfId="21" priority="33">
      <formula>$E$61&lt;&gt;""</formula>
    </cfRule>
  </conditionalFormatting>
  <conditionalFormatting sqref="E62:F62">
    <cfRule type="expression" dxfId="20" priority="32">
      <formula>$E$62&lt;&gt;""</formula>
    </cfRule>
  </conditionalFormatting>
  <conditionalFormatting sqref="E76:F76">
    <cfRule type="expression" dxfId="19" priority="24">
      <formula>$E$76&lt;&gt;""</formula>
    </cfRule>
  </conditionalFormatting>
  <conditionalFormatting sqref="E77:F77">
    <cfRule type="expression" dxfId="18" priority="23">
      <formula>$E$77&lt;&gt;""</formula>
    </cfRule>
  </conditionalFormatting>
  <conditionalFormatting sqref="G29">
    <cfRule type="expression" dxfId="17" priority="9">
      <formula>$G$29&lt;&gt;""</formula>
    </cfRule>
  </conditionalFormatting>
  <conditionalFormatting sqref="G44">
    <cfRule type="expression" dxfId="16" priority="8">
      <formula>$G$44&lt;&gt;""</formula>
    </cfRule>
  </conditionalFormatting>
  <conditionalFormatting sqref="G59">
    <cfRule type="expression" dxfId="15" priority="7">
      <formula>$G$59&lt;&gt;""</formula>
    </cfRule>
  </conditionalFormatting>
  <conditionalFormatting sqref="G74">
    <cfRule type="expression" dxfId="14" priority="6">
      <formula>$G$74&lt;&gt;""</formula>
    </cfRule>
  </conditionalFormatting>
  <conditionalFormatting sqref="G89">
    <cfRule type="expression" dxfId="13" priority="5">
      <formula>$G$89&lt;&gt;""</formula>
    </cfRule>
  </conditionalFormatting>
  <conditionalFormatting sqref="J29">
    <cfRule type="expression" dxfId="12" priority="113">
      <formula>$J$29&lt;&gt;""</formula>
    </cfRule>
  </conditionalFormatting>
  <conditionalFormatting sqref="J44">
    <cfRule type="expression" dxfId="11" priority="17">
      <formula>$J$44&lt;&gt;""</formula>
    </cfRule>
  </conditionalFormatting>
  <conditionalFormatting sqref="J59">
    <cfRule type="expression" dxfId="10" priority="15">
      <formula>$J$59&lt;&gt;""</formula>
    </cfRule>
  </conditionalFormatting>
  <conditionalFormatting sqref="J74">
    <cfRule type="expression" dxfId="9" priority="13">
      <formula>$J$74&lt;&gt;""</formula>
    </cfRule>
  </conditionalFormatting>
  <conditionalFormatting sqref="J89">
    <cfRule type="expression" dxfId="8" priority="11">
      <formula>$J$89&lt;&gt;""</formula>
    </cfRule>
  </conditionalFormatting>
  <conditionalFormatting sqref="L29">
    <cfRule type="expression" dxfId="7" priority="112">
      <formula>$L$29&lt;&gt;""</formula>
    </cfRule>
  </conditionalFormatting>
  <conditionalFormatting sqref="L44">
    <cfRule type="expression" dxfId="6" priority="16">
      <formula>$L$44&lt;&gt;""</formula>
    </cfRule>
  </conditionalFormatting>
  <conditionalFormatting sqref="L59">
    <cfRule type="expression" dxfId="5" priority="14">
      <formula>$L$59&lt;&gt;""</formula>
    </cfRule>
  </conditionalFormatting>
  <conditionalFormatting sqref="L74">
    <cfRule type="expression" dxfId="4" priority="12">
      <formula>$L$74&lt;&gt;""</formula>
    </cfRule>
  </conditionalFormatting>
  <conditionalFormatting sqref="L89">
    <cfRule type="expression" dxfId="3" priority="10">
      <formula>$L$89&lt;&gt;""</formula>
    </cfRule>
  </conditionalFormatting>
  <conditionalFormatting sqref="D6:I6">
    <cfRule type="expression" dxfId="2" priority="4">
      <formula>$D$6&lt;&gt;""</formula>
    </cfRule>
  </conditionalFormatting>
  <conditionalFormatting sqref="D7:I7">
    <cfRule type="expression" dxfId="1" priority="2">
      <formula>$D$7&lt;&gt;""</formula>
    </cfRule>
    <cfRule type="expression" priority="3">
      <formula>$D$7&lt;&gt;""</formula>
    </cfRule>
  </conditionalFormatting>
  <conditionalFormatting sqref="D8:I8">
    <cfRule type="expression" dxfId="0" priority="1">
      <formula>$D$8&lt;&gt;""</formula>
    </cfRule>
  </conditionalFormatting>
  <dataValidations count="5">
    <dataValidation type="list" showInputMessage="1" showErrorMessage="1" sqref="E16:F16 E61:F61 E31:F31 E46:F46 E76:F76" xr:uid="{00000000-0002-0000-0000-000000000000}">
      <formula1>$P$16:$P$25</formula1>
    </dataValidation>
    <dataValidation type="list" allowBlank="1" showInputMessage="1" showErrorMessage="1" sqref="E17:F17 E47:F47 E32:F32 E62:F62 E77:F77" xr:uid="{00000000-0002-0000-0000-000001000000}">
      <formula1>"小型,中型,大型,トレーラ"</formula1>
    </dataValidation>
    <dataValidation type="list" allowBlank="1" showInputMessage="1" showErrorMessage="1" sqref="C19:F19 C49:F49 C34:F34 C64:F64 C79:F79" xr:uid="{00000000-0002-0000-0000-000002000000}">
      <formula1>"距離制運賃,時間制運賃"</formula1>
    </dataValidation>
    <dataValidation type="list" allowBlank="1" showInputMessage="1" showErrorMessage="1" sqref="B52 B67 B37 B22 B82" xr:uid="{4B1E3C77-D18A-4E5F-BD2E-E43AB8CEAA37}">
      <formula1>$Q$16:$Q$45</formula1>
    </dataValidation>
    <dataValidation type="list" allowBlank="1" showInputMessage="1" showErrorMessage="1" sqref="B19 B34 B49 B64 B79" xr:uid="{64785E9C-9A84-488B-AF68-13254DD46152}">
      <formula1>$O$16:$O$33</formula1>
    </dataValidation>
  </dataValidations>
  <hyperlinks>
    <hyperlink ref="C43:F43" location="簡易計算シート!A1" display="こちらをクリックして" xr:uid="{3950D3DD-CBDF-4093-A60C-9B02501BEC05}"/>
    <hyperlink ref="C58:F58" location="簡易計算シート!A1" display="こちらをクリックして" xr:uid="{FA5C70B5-68CB-4851-BBA4-899BC84D7E1B}"/>
    <hyperlink ref="C73:F73" location="簡易計算シート!A1" display="こちらをクリックして" xr:uid="{290AB1C3-A49D-4056-95B7-72917C0B3820}"/>
    <hyperlink ref="C88:F88" location="簡易計算シート!A1" display="こちらをクリックして" xr:uid="{E11A2BFC-4078-4418-845B-9C62FA8BDF4F}"/>
    <hyperlink ref="C28:F28" location="簡易計算シート!A1" display="こちらをクリックして" xr:uid="{3D3FD6BD-0708-4BE7-A847-B0C18E7F20AF}"/>
    <hyperlink ref="B5" r:id="rId1" xr:uid="{A7421887-D67B-4183-8234-3F3E69D5233C}"/>
    <hyperlink ref="J3" r:id="rId2" xr:uid="{80F60F53-82C8-43B4-9BB5-167EACBB096C}"/>
  </hyperlinks>
  <pageMargins left="0.74803149606299213" right="0.74803149606299213" top="0.98425196850393704" bottom="0.98425196850393704" header="0.51181102362204722" footer="0.51181102362204722"/>
  <pageSetup paperSize="8" scale="85" fitToHeight="0" orientation="portrait" r:id="rId3"/>
  <rowBreaks count="1" manualBreakCount="1">
    <brk id="60" min="1" max="12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22" r:id="rId6" name="Group Box 74">
              <controlPr defaultSize="0" autoFill="0" autoPict="0">
                <anchor moveWithCells="1">
                  <from>
                    <xdr:col>6</xdr:col>
                    <xdr:colOff>0</xdr:colOff>
                    <xdr:row>14</xdr:row>
                    <xdr:rowOff>466725</xdr:rowOff>
                  </from>
                  <to>
                    <xdr:col>7</xdr:col>
                    <xdr:colOff>266700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" name="Group Box 75">
              <controlPr defaultSize="0" autoFill="0" autoPict="0">
                <anchor moveWithCells="1">
                  <from>
                    <xdr:col>8</xdr:col>
                    <xdr:colOff>0</xdr:colOff>
                    <xdr:row>14</xdr:row>
                    <xdr:rowOff>504825</xdr:rowOff>
                  </from>
                  <to>
                    <xdr:col>8</xdr:col>
                    <xdr:colOff>1981200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" name="Option Button 79">
              <controlPr defaultSize="0" autoFill="0" autoLine="0" autoPict="0">
                <anchor moveWithCells="1">
                  <from>
                    <xdr:col>6</xdr:col>
                    <xdr:colOff>9525</xdr:colOff>
                    <xdr:row>14</xdr:row>
                    <xdr:rowOff>571500</xdr:rowOff>
                  </from>
                  <to>
                    <xdr:col>6</xdr:col>
                    <xdr:colOff>809625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9" name="Option Button 81">
              <controlPr defaultSize="0" autoFill="0" autoLine="0" autoPict="0">
                <anchor moveWithCells="1">
                  <from>
                    <xdr:col>6</xdr:col>
                    <xdr:colOff>9525</xdr:colOff>
                    <xdr:row>15</xdr:row>
                    <xdr:rowOff>238125</xdr:rowOff>
                  </from>
                  <to>
                    <xdr:col>7</xdr:col>
                    <xdr:colOff>219075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10" name="Option Button 82">
              <controlPr defaultSize="0" autoFill="0" autoLine="0" autoPict="0">
                <anchor moveWithCells="1">
                  <from>
                    <xdr:col>6</xdr:col>
                    <xdr:colOff>9525</xdr:colOff>
                    <xdr:row>16</xdr:row>
                    <xdr:rowOff>238125</xdr:rowOff>
                  </from>
                  <to>
                    <xdr:col>6</xdr:col>
                    <xdr:colOff>809625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11" name="Option Button 83">
              <controlPr defaultSize="0" autoFill="0" autoLine="0" autoPict="0">
                <anchor moveWithCells="1">
                  <from>
                    <xdr:col>6</xdr:col>
                    <xdr:colOff>9525</xdr:colOff>
                    <xdr:row>17</xdr:row>
                    <xdr:rowOff>238125</xdr:rowOff>
                  </from>
                  <to>
                    <xdr:col>6</xdr:col>
                    <xdr:colOff>809625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12" name="Option Button 84">
              <controlPr defaultSize="0" autoFill="0" autoLine="0" autoPict="0">
                <anchor moveWithCells="1">
                  <from>
                    <xdr:col>6</xdr:col>
                    <xdr:colOff>9525</xdr:colOff>
                    <xdr:row>18</xdr:row>
                    <xdr:rowOff>238125</xdr:rowOff>
                  </from>
                  <to>
                    <xdr:col>6</xdr:col>
                    <xdr:colOff>809625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13" name="Option Button 85">
              <controlPr defaultSize="0" autoFill="0" autoLine="0" autoPict="0">
                <anchor moveWithCells="1">
                  <from>
                    <xdr:col>6</xdr:col>
                    <xdr:colOff>9525</xdr:colOff>
                    <xdr:row>19</xdr:row>
                    <xdr:rowOff>238125</xdr:rowOff>
                  </from>
                  <to>
                    <xdr:col>6</xdr:col>
                    <xdr:colOff>809625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14" name="Option Button 86">
              <controlPr defaultSize="0" autoFill="0" autoLine="0" autoPict="0">
                <anchor moveWithCells="1">
                  <from>
                    <xdr:col>6</xdr:col>
                    <xdr:colOff>9525</xdr:colOff>
                    <xdr:row>20</xdr:row>
                    <xdr:rowOff>238125</xdr:rowOff>
                  </from>
                  <to>
                    <xdr:col>6</xdr:col>
                    <xdr:colOff>809625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15" name="Option Button 87">
              <controlPr defaultSize="0" autoFill="0" autoLine="0" autoPict="0">
                <anchor moveWithCells="1">
                  <from>
                    <xdr:col>6</xdr:col>
                    <xdr:colOff>9525</xdr:colOff>
                    <xdr:row>21</xdr:row>
                    <xdr:rowOff>238125</xdr:rowOff>
                  </from>
                  <to>
                    <xdr:col>6</xdr:col>
                    <xdr:colOff>809625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16" name="Option Button 88">
              <controlPr defaultSize="0" autoFill="0" autoLine="0" autoPict="0">
                <anchor moveWithCells="1">
                  <from>
                    <xdr:col>6</xdr:col>
                    <xdr:colOff>9525</xdr:colOff>
                    <xdr:row>22</xdr:row>
                    <xdr:rowOff>238125</xdr:rowOff>
                  </from>
                  <to>
                    <xdr:col>6</xdr:col>
                    <xdr:colOff>809625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17" name="Option Button 89">
              <controlPr defaultSize="0" autoFill="0" autoLine="0" autoPict="0">
                <anchor moveWithCells="1">
                  <from>
                    <xdr:col>6</xdr:col>
                    <xdr:colOff>9525</xdr:colOff>
                    <xdr:row>23</xdr:row>
                    <xdr:rowOff>238125</xdr:rowOff>
                  </from>
                  <to>
                    <xdr:col>6</xdr:col>
                    <xdr:colOff>809625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18" name="Option Button 90">
              <controlPr defaultSize="0" autoFill="0" autoLine="0" autoPict="0">
                <anchor moveWithCells="1">
                  <from>
                    <xdr:col>6</xdr:col>
                    <xdr:colOff>9525</xdr:colOff>
                    <xdr:row>24</xdr:row>
                    <xdr:rowOff>238125</xdr:rowOff>
                  </from>
                  <to>
                    <xdr:col>6</xdr:col>
                    <xdr:colOff>809625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19" name="Option Button 93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133350</xdr:rowOff>
                  </from>
                  <to>
                    <xdr:col>8</xdr:col>
                    <xdr:colOff>1581150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20" name="Option Button 94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104775</xdr:rowOff>
                  </from>
                  <to>
                    <xdr:col>8</xdr:col>
                    <xdr:colOff>1619250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21" name="Option Button 95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114300</xdr:rowOff>
                  </from>
                  <to>
                    <xdr:col>8</xdr:col>
                    <xdr:colOff>1657350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22" name="Option Button 96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95250</xdr:rowOff>
                  </from>
                  <to>
                    <xdr:col>8</xdr:col>
                    <xdr:colOff>1514475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23" name="Option Button 107">
              <controlPr defaultSize="0" autoFill="0" autoLine="0" autoPict="0">
                <anchor moveWithCells="1">
                  <from>
                    <xdr:col>6</xdr:col>
                    <xdr:colOff>9525</xdr:colOff>
                    <xdr:row>25</xdr:row>
                    <xdr:rowOff>238125</xdr:rowOff>
                  </from>
                  <to>
                    <xdr:col>7</xdr:col>
                    <xdr:colOff>38100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" r:id="rId24" name="Group Box 551">
              <controlPr defaultSize="0" autoFill="0" autoPict="0">
                <anchor moveWithCells="1">
                  <from>
                    <xdr:col>9</xdr:col>
                    <xdr:colOff>0</xdr:colOff>
                    <xdr:row>14</xdr:row>
                    <xdr:rowOff>504825</xdr:rowOff>
                  </from>
                  <to>
                    <xdr:col>10</xdr:col>
                    <xdr:colOff>209550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" r:id="rId25" name="Group Box 552">
              <controlPr defaultSize="0" autoFill="0" autoPict="0">
                <anchor moveWithCells="1">
                  <from>
                    <xdr:col>10</xdr:col>
                    <xdr:colOff>295275</xdr:colOff>
                    <xdr:row>14</xdr:row>
                    <xdr:rowOff>495300</xdr:rowOff>
                  </from>
                  <to>
                    <xdr:col>12</xdr:col>
                    <xdr:colOff>171450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6" r:id="rId26" name="Option Button 578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0</xdr:rowOff>
                  </from>
                  <to>
                    <xdr:col>9</xdr:col>
                    <xdr:colOff>866775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8" r:id="rId27" name="Option Button 580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0</xdr:rowOff>
                  </from>
                  <to>
                    <xdr:col>9</xdr:col>
                    <xdr:colOff>866775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9" r:id="rId28" name="Option Button 581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0</xdr:rowOff>
                  </from>
                  <to>
                    <xdr:col>9</xdr:col>
                    <xdr:colOff>866775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" r:id="rId29" name="Option Button 582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0</xdr:rowOff>
                  </from>
                  <to>
                    <xdr:col>9</xdr:col>
                    <xdr:colOff>866775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" r:id="rId30" name="Option Button 583">
              <controlPr defaultSize="0" autoFill="0" autoLine="0" autoPict="0">
                <anchor moveWithCells="1">
                  <from>
                    <xdr:col>9</xdr:col>
                    <xdr:colOff>0</xdr:colOff>
                    <xdr:row>20</xdr:row>
                    <xdr:rowOff>0</xdr:rowOff>
                  </from>
                  <to>
                    <xdr:col>9</xdr:col>
                    <xdr:colOff>866775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" r:id="rId31" name="Option Button 584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0</xdr:rowOff>
                  </from>
                  <to>
                    <xdr:col>9</xdr:col>
                    <xdr:colOff>866775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" r:id="rId32" name="Option Button 585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0</xdr:rowOff>
                  </from>
                  <to>
                    <xdr:col>9</xdr:col>
                    <xdr:colOff>866775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" r:id="rId33" name="Option Button 586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0</xdr:rowOff>
                  </from>
                  <to>
                    <xdr:col>9</xdr:col>
                    <xdr:colOff>866775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" r:id="rId34" name="Option Button 587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0</xdr:rowOff>
                  </from>
                  <to>
                    <xdr:col>9</xdr:col>
                    <xdr:colOff>866775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" r:id="rId35" name="Option Button 588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0</xdr:rowOff>
                  </from>
                  <to>
                    <xdr:col>9</xdr:col>
                    <xdr:colOff>866775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" r:id="rId36" name="Option Button 589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0</xdr:rowOff>
                  </from>
                  <to>
                    <xdr:col>10</xdr:col>
                    <xdr:colOff>190500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" r:id="rId37" name="Option Button 590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0</xdr:rowOff>
                  </from>
                  <to>
                    <xdr:col>11</xdr:col>
                    <xdr:colOff>866775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" r:id="rId38" name="Option Button 591">
              <controlPr defaultSize="0" autoFill="0" autoLine="0" autoPict="0">
                <anchor moveWithCells="1">
                  <from>
                    <xdr:col>11</xdr:col>
                    <xdr:colOff>0</xdr:colOff>
                    <xdr:row>16</xdr:row>
                    <xdr:rowOff>0</xdr:rowOff>
                  </from>
                  <to>
                    <xdr:col>12</xdr:col>
                    <xdr:colOff>114300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" r:id="rId39" name="Option Button 592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0</xdr:rowOff>
                  </from>
                  <to>
                    <xdr:col>11</xdr:col>
                    <xdr:colOff>866775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" r:id="rId40" name="Option Button 593">
              <controlPr defaultSize="0" autoFill="0" autoLine="0" autoPict="0">
                <anchor moveWithCells="1">
                  <from>
                    <xdr:col>11</xdr:col>
                    <xdr:colOff>0</xdr:colOff>
                    <xdr:row>18</xdr:row>
                    <xdr:rowOff>0</xdr:rowOff>
                  </from>
                  <to>
                    <xdr:col>11</xdr:col>
                    <xdr:colOff>866775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" r:id="rId41" name="Option Button 594">
              <controlPr defaultSize="0" autoFill="0" autoLine="0" autoPict="0">
                <anchor moveWithCells="1">
                  <from>
                    <xdr:col>11</xdr:col>
                    <xdr:colOff>0</xdr:colOff>
                    <xdr:row>19</xdr:row>
                    <xdr:rowOff>0</xdr:rowOff>
                  </from>
                  <to>
                    <xdr:col>11</xdr:col>
                    <xdr:colOff>866775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" r:id="rId42" name="Option Button 595">
              <controlPr defaultSize="0" autoFill="0" autoLine="0" autoPict="0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11</xdr:col>
                    <xdr:colOff>866775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" r:id="rId43" name="Option Button 596">
              <controlPr defaultSize="0" autoFill="0" autoLine="0" autoPict="0">
                <anchor moveWithCells="1">
                  <from>
                    <xdr:col>11</xdr:col>
                    <xdr:colOff>0</xdr:colOff>
                    <xdr:row>21</xdr:row>
                    <xdr:rowOff>0</xdr:rowOff>
                  </from>
                  <to>
                    <xdr:col>11</xdr:col>
                    <xdr:colOff>866775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" r:id="rId44" name="Option Button 597">
              <controlPr defaultSize="0" autoFill="0" autoLine="0" autoPict="0">
                <anchor moveWithCells="1">
                  <from>
                    <xdr:col>11</xdr:col>
                    <xdr:colOff>0</xdr:colOff>
                    <xdr:row>22</xdr:row>
                    <xdr:rowOff>0</xdr:rowOff>
                  </from>
                  <to>
                    <xdr:col>11</xdr:col>
                    <xdr:colOff>866775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" r:id="rId45" name="Option Button 598">
              <controlPr defaultSize="0" autoFill="0" autoLine="0" autoPict="0">
                <anchor moveWithCells="1">
                  <from>
                    <xdr:col>11</xdr:col>
                    <xdr:colOff>0</xdr:colOff>
                    <xdr:row>23</xdr:row>
                    <xdr:rowOff>0</xdr:rowOff>
                  </from>
                  <to>
                    <xdr:col>11</xdr:col>
                    <xdr:colOff>866775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" r:id="rId46" name="Option Button 599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11</xdr:col>
                    <xdr:colOff>866775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" r:id="rId47" name="Option Button 600">
              <controlPr defaultSize="0" autoFill="0" autoLine="0" autoPict="0">
                <anchor moveWithCells="1">
                  <from>
                    <xdr:col>11</xdr:col>
                    <xdr:colOff>0</xdr:colOff>
                    <xdr:row>25</xdr:row>
                    <xdr:rowOff>0</xdr:rowOff>
                  </from>
                  <to>
                    <xdr:col>11</xdr:col>
                    <xdr:colOff>866775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9" r:id="rId48" name="Option Button 601">
              <controlPr defaultSize="0" autoFill="0" autoLine="0" autoPict="0">
                <anchor moveWithCells="1">
                  <from>
                    <xdr:col>11</xdr:col>
                    <xdr:colOff>0</xdr:colOff>
                    <xdr:row>26</xdr:row>
                    <xdr:rowOff>0</xdr:rowOff>
                  </from>
                  <to>
                    <xdr:col>12</xdr:col>
                    <xdr:colOff>85725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" r:id="rId49" name="Group Box 647">
              <controlPr defaultSize="0" autoFill="0" autoPict="0">
                <anchor moveWithCells="1">
                  <from>
                    <xdr:col>6</xdr:col>
                    <xdr:colOff>0</xdr:colOff>
                    <xdr:row>90</xdr:row>
                    <xdr:rowOff>0</xdr:rowOff>
                  </from>
                  <to>
                    <xdr:col>7</xdr:col>
                    <xdr:colOff>266700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" r:id="rId50" name="Group Box 648">
              <controlPr defaultSize="0" autoFill="0" autoPict="0">
                <anchor moveWithCells="1">
                  <from>
                    <xdr:col>8</xdr:col>
                    <xdr:colOff>0</xdr:colOff>
                    <xdr:row>90</xdr:row>
                    <xdr:rowOff>0</xdr:rowOff>
                  </from>
                  <to>
                    <xdr:col>8</xdr:col>
                    <xdr:colOff>1981200</xdr:colOff>
                    <xdr:row>102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5" r:id="rId51" name="Group Box 667">
              <controlPr defaultSize="0" autoFill="0" autoPict="0">
                <anchor moveWithCells="1">
                  <from>
                    <xdr:col>10</xdr:col>
                    <xdr:colOff>295275</xdr:colOff>
                    <xdr:row>90</xdr:row>
                    <xdr:rowOff>0</xdr:rowOff>
                  </from>
                  <to>
                    <xdr:col>12</xdr:col>
                    <xdr:colOff>171450</xdr:colOff>
                    <xdr:row>102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0" r:id="rId52" name="Option Button 692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10</xdr:col>
                    <xdr:colOff>114300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5" r:id="rId53" name="Option Button 697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8</xdr:col>
                    <xdr:colOff>1800225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8" r:id="rId54" name="Group Box 700">
              <controlPr defaultSize="0" autoFill="0" autoPict="0">
                <anchor moveWithCells="1">
                  <from>
                    <xdr:col>5</xdr:col>
                    <xdr:colOff>323850</xdr:colOff>
                    <xdr:row>29</xdr:row>
                    <xdr:rowOff>190500</xdr:rowOff>
                  </from>
                  <to>
                    <xdr:col>7</xdr:col>
                    <xdr:colOff>247650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3" r:id="rId55" name="Option Button 715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6</xdr:col>
                    <xdr:colOff>895350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6" r:id="rId56" name="Option Button 738">
              <controlPr defaultSize="0" autoFill="0" autoLine="0" autoPict="0">
                <anchor moveWithCells="1">
                  <from>
                    <xdr:col>5</xdr:col>
                    <xdr:colOff>361950</xdr:colOff>
                    <xdr:row>31</xdr:row>
                    <xdr:rowOff>0</xdr:rowOff>
                  </from>
                  <to>
                    <xdr:col>7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7" r:id="rId57" name="Option Button 739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6</xdr:col>
                    <xdr:colOff>895350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8" r:id="rId58" name="Option Button 740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0</xdr:rowOff>
                  </from>
                  <to>
                    <xdr:col>6</xdr:col>
                    <xdr:colOff>895350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9" r:id="rId59" name="Option Button 741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6</xdr:col>
                    <xdr:colOff>895350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0" r:id="rId60" name="Option Button 742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0</xdr:rowOff>
                  </from>
                  <to>
                    <xdr:col>6</xdr:col>
                    <xdr:colOff>895350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1" r:id="rId61" name="Option Button 743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6</xdr:col>
                    <xdr:colOff>895350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2" r:id="rId62" name="Option Button 744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0</xdr:rowOff>
                  </from>
                  <to>
                    <xdr:col>6</xdr:col>
                    <xdr:colOff>895350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3" r:id="rId63" name="Option Button 745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6</xdr:col>
                    <xdr:colOff>895350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4" r:id="rId64" name="Option Button 746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0</xdr:rowOff>
                  </from>
                  <to>
                    <xdr:col>6</xdr:col>
                    <xdr:colOff>895350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5" r:id="rId65" name="Option Button 747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0</xdr:rowOff>
                  </from>
                  <to>
                    <xdr:col>6</xdr:col>
                    <xdr:colOff>895350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6" r:id="rId66" name="Option Button 748">
              <controlPr defaultSize="0" autoFill="0" autoLine="0" autoPict="0">
                <anchor moveWithCells="1">
                  <from>
                    <xdr:col>5</xdr:col>
                    <xdr:colOff>361950</xdr:colOff>
                    <xdr:row>41</xdr:row>
                    <xdr:rowOff>0</xdr:rowOff>
                  </from>
                  <to>
                    <xdr:col>6</xdr:col>
                    <xdr:colOff>1457325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7" r:id="rId67" name="Group Box 749">
              <controlPr defaultSize="0" autoFill="0" autoPict="0">
                <anchor moveWithCells="1">
                  <from>
                    <xdr:col>8</xdr:col>
                    <xdr:colOff>0</xdr:colOff>
                    <xdr:row>29</xdr:row>
                    <xdr:rowOff>190500</xdr:rowOff>
                  </from>
                  <to>
                    <xdr:col>8</xdr:col>
                    <xdr:colOff>2000250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8" r:id="rId68" name="Option Button 750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8</xdr:col>
                    <xdr:colOff>1838325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9" r:id="rId69" name="Option Button 751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0</xdr:rowOff>
                  </from>
                  <to>
                    <xdr:col>8</xdr:col>
                    <xdr:colOff>1581150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0" r:id="rId70" name="Option Button 752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1581150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1" r:id="rId71" name="Option Button 753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238125</xdr:rowOff>
                  </from>
                  <to>
                    <xdr:col>8</xdr:col>
                    <xdr:colOff>1619250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2" r:id="rId72" name="Option Button 754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238125</xdr:rowOff>
                  </from>
                  <to>
                    <xdr:col>8</xdr:col>
                    <xdr:colOff>1543050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3" r:id="rId73" name="Group Box 755">
              <controlPr defaultSize="0" autoFill="0" autoPict="0">
                <anchor moveWithCells="1">
                  <from>
                    <xdr:col>9</xdr:col>
                    <xdr:colOff>0</xdr:colOff>
                    <xdr:row>29</xdr:row>
                    <xdr:rowOff>200025</xdr:rowOff>
                  </from>
                  <to>
                    <xdr:col>10</xdr:col>
                    <xdr:colOff>257175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4" r:id="rId74" name="Option Button 756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0</xdr:rowOff>
                  </from>
                  <to>
                    <xdr:col>9</xdr:col>
                    <xdr:colOff>866775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5" r:id="rId75" name="Option Button 757">
              <controlPr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0</xdr:rowOff>
                  </from>
                  <to>
                    <xdr:col>10</xdr:col>
                    <xdr:colOff>161925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6" r:id="rId76" name="Option Button 758">
              <controlPr defaultSize="0" autoFill="0" autoLine="0" autoPict="0">
                <anchor moveWithCells="1">
                  <from>
                    <xdr:col>9</xdr:col>
                    <xdr:colOff>0</xdr:colOff>
                    <xdr:row>32</xdr:row>
                    <xdr:rowOff>0</xdr:rowOff>
                  </from>
                  <to>
                    <xdr:col>9</xdr:col>
                    <xdr:colOff>866775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7" r:id="rId77" name="Option Button 759">
              <controlPr defaultSize="0" autoFill="0" autoLine="0" autoPict="0">
                <anchor moveWithCells="1">
                  <from>
                    <xdr:col>9</xdr:col>
                    <xdr:colOff>0</xdr:colOff>
                    <xdr:row>33</xdr:row>
                    <xdr:rowOff>0</xdr:rowOff>
                  </from>
                  <to>
                    <xdr:col>9</xdr:col>
                    <xdr:colOff>866775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8" r:id="rId78" name="Option Button 760">
              <controlPr defaultSize="0" autoFill="0" autoLine="0" autoPict="0">
                <anchor moveWithCells="1">
                  <from>
                    <xdr:col>9</xdr:col>
                    <xdr:colOff>0</xdr:colOff>
                    <xdr:row>34</xdr:row>
                    <xdr:rowOff>0</xdr:rowOff>
                  </from>
                  <to>
                    <xdr:col>9</xdr:col>
                    <xdr:colOff>866775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9" r:id="rId79" name="Option Button 761">
              <controlPr defaultSize="0" autoFill="0" autoLine="0" autoPict="0">
                <anchor moveWithCells="1">
                  <from>
                    <xdr:col>9</xdr:col>
                    <xdr:colOff>0</xdr:colOff>
                    <xdr:row>35</xdr:row>
                    <xdr:rowOff>0</xdr:rowOff>
                  </from>
                  <to>
                    <xdr:col>9</xdr:col>
                    <xdr:colOff>866775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0" r:id="rId80" name="Option Button 762">
              <controlPr defaultSize="0" autoFill="0" autoLine="0" autoPict="0">
                <anchor moveWithCells="1">
                  <from>
                    <xdr:col>9</xdr:col>
                    <xdr:colOff>0</xdr:colOff>
                    <xdr:row>36</xdr:row>
                    <xdr:rowOff>0</xdr:rowOff>
                  </from>
                  <to>
                    <xdr:col>9</xdr:col>
                    <xdr:colOff>866775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1" r:id="rId81" name="Option Button 763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0</xdr:rowOff>
                  </from>
                  <to>
                    <xdr:col>9</xdr:col>
                    <xdr:colOff>866775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2" r:id="rId82" name="Option Button 764">
              <controlPr defaultSize="0" autoFill="0" autoLine="0" autoPict="0">
                <anchor moveWithCells="1">
                  <from>
                    <xdr:col>9</xdr:col>
                    <xdr:colOff>0</xdr:colOff>
                    <xdr:row>38</xdr:row>
                    <xdr:rowOff>0</xdr:rowOff>
                  </from>
                  <to>
                    <xdr:col>9</xdr:col>
                    <xdr:colOff>866775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3" r:id="rId83" name="Option Button 765">
              <controlPr defaultSize="0" autoFill="0" autoLine="0" autoPict="0">
                <anchor moveWithCells="1">
                  <from>
                    <xdr:col>9</xdr:col>
                    <xdr:colOff>0</xdr:colOff>
                    <xdr:row>39</xdr:row>
                    <xdr:rowOff>0</xdr:rowOff>
                  </from>
                  <to>
                    <xdr:col>9</xdr:col>
                    <xdr:colOff>866775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4" r:id="rId84" name="Option Button 766">
              <controlPr defaultSize="0" autoFill="0" autoLine="0" autoPict="0">
                <anchor moveWithCells="1">
                  <from>
                    <xdr:col>9</xdr:col>
                    <xdr:colOff>0</xdr:colOff>
                    <xdr:row>40</xdr:row>
                    <xdr:rowOff>0</xdr:rowOff>
                  </from>
                  <to>
                    <xdr:col>9</xdr:col>
                    <xdr:colOff>866775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5" r:id="rId85" name="Option Button 767">
              <controlPr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0</xdr:rowOff>
                  </from>
                  <to>
                    <xdr:col>10</xdr:col>
                    <xdr:colOff>123825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6" r:id="rId86" name="Group Box 768">
              <controlPr defaultSize="0" autoFill="0" autoPict="0">
                <anchor moveWithCells="1">
                  <from>
                    <xdr:col>11</xdr:col>
                    <xdr:colOff>19050</xdr:colOff>
                    <xdr:row>29</xdr:row>
                    <xdr:rowOff>190500</xdr:rowOff>
                  </from>
                  <to>
                    <xdr:col>12</xdr:col>
                    <xdr:colOff>171450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9" r:id="rId87" name="Option Button 771">
              <controlPr defaultSize="0" autoFill="0" autoLine="0" autoPict="0">
                <anchor moveWithCells="1">
                  <from>
                    <xdr:col>11</xdr:col>
                    <xdr:colOff>0</xdr:colOff>
                    <xdr:row>30</xdr:row>
                    <xdr:rowOff>0</xdr:rowOff>
                  </from>
                  <to>
                    <xdr:col>11</xdr:col>
                    <xdr:colOff>866775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0" r:id="rId88" name="Option Button 772">
              <controlPr defaultSize="0" autoFill="0" autoLine="0" autoPict="0">
                <anchor moveWithCells="1">
                  <from>
                    <xdr:col>11</xdr:col>
                    <xdr:colOff>0</xdr:colOff>
                    <xdr:row>31</xdr:row>
                    <xdr:rowOff>0</xdr:rowOff>
                  </from>
                  <to>
                    <xdr:col>12</xdr:col>
                    <xdr:colOff>76200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1" r:id="rId89" name="Option Button 773">
              <controlPr defaultSize="0" autoFill="0" autoLine="0" autoPict="0">
                <anchor moveWithCells="1">
                  <from>
                    <xdr:col>11</xdr:col>
                    <xdr:colOff>0</xdr:colOff>
                    <xdr:row>32</xdr:row>
                    <xdr:rowOff>0</xdr:rowOff>
                  </from>
                  <to>
                    <xdr:col>11</xdr:col>
                    <xdr:colOff>866775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2" r:id="rId90" name="Option Button 774">
              <controlPr defaultSize="0" autoFill="0" autoLine="0" autoPict="0">
                <anchor moveWithCells="1">
                  <from>
                    <xdr:col>11</xdr:col>
                    <xdr:colOff>0</xdr:colOff>
                    <xdr:row>33</xdr:row>
                    <xdr:rowOff>0</xdr:rowOff>
                  </from>
                  <to>
                    <xdr:col>11</xdr:col>
                    <xdr:colOff>866775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3" r:id="rId91" name="Option Button 775">
              <controlPr defaultSize="0" autoFill="0" autoLine="0" autoPict="0">
                <anchor moveWithCells="1">
                  <from>
                    <xdr:col>11</xdr:col>
                    <xdr:colOff>0</xdr:colOff>
                    <xdr:row>34</xdr:row>
                    <xdr:rowOff>0</xdr:rowOff>
                  </from>
                  <to>
                    <xdr:col>11</xdr:col>
                    <xdr:colOff>866775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4" r:id="rId92" name="Option Button 776">
              <controlPr defaultSize="0" autoFill="0" autoLine="0" autoPict="0">
                <anchor moveWithCells="1">
                  <from>
                    <xdr:col>11</xdr:col>
                    <xdr:colOff>0</xdr:colOff>
                    <xdr:row>35</xdr:row>
                    <xdr:rowOff>0</xdr:rowOff>
                  </from>
                  <to>
                    <xdr:col>11</xdr:col>
                    <xdr:colOff>866775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5" r:id="rId93" name="Option Button 777">
              <controlPr defaultSize="0" autoFill="0" autoLine="0" autoPict="0">
                <anchor moveWithCells="1">
                  <from>
                    <xdr:col>11</xdr:col>
                    <xdr:colOff>0</xdr:colOff>
                    <xdr:row>36</xdr:row>
                    <xdr:rowOff>0</xdr:rowOff>
                  </from>
                  <to>
                    <xdr:col>11</xdr:col>
                    <xdr:colOff>866775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6" r:id="rId94" name="Option Button 778">
              <controlPr defaultSize="0" autoFill="0" autoLine="0" autoPict="0">
                <anchor moveWithCells="1">
                  <from>
                    <xdr:col>11</xdr:col>
                    <xdr:colOff>0</xdr:colOff>
                    <xdr:row>37</xdr:row>
                    <xdr:rowOff>0</xdr:rowOff>
                  </from>
                  <to>
                    <xdr:col>11</xdr:col>
                    <xdr:colOff>866775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7" r:id="rId95" name="Option Button 779">
              <controlPr defaultSize="0" autoFill="0" autoLine="0" autoPict="0">
                <anchor moveWithCells="1">
                  <from>
                    <xdr:col>11</xdr:col>
                    <xdr:colOff>0</xdr:colOff>
                    <xdr:row>38</xdr:row>
                    <xdr:rowOff>0</xdr:rowOff>
                  </from>
                  <to>
                    <xdr:col>11</xdr:col>
                    <xdr:colOff>866775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8" r:id="rId96" name="Option Button 780">
              <controlPr defaultSize="0" autoFill="0" autoLine="0" autoPict="0">
                <anchor moveWithCells="1">
                  <from>
                    <xdr:col>11</xdr:col>
                    <xdr:colOff>0</xdr:colOff>
                    <xdr:row>39</xdr:row>
                    <xdr:rowOff>0</xdr:rowOff>
                  </from>
                  <to>
                    <xdr:col>11</xdr:col>
                    <xdr:colOff>866775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9" r:id="rId97" name="Option Button 781">
              <controlPr defaultSize="0" autoFill="0" autoLine="0" autoPict="0">
                <anchor moveWithCells="1">
                  <from>
                    <xdr:col>11</xdr:col>
                    <xdr:colOff>0</xdr:colOff>
                    <xdr:row>40</xdr:row>
                    <xdr:rowOff>0</xdr:rowOff>
                  </from>
                  <to>
                    <xdr:col>11</xdr:col>
                    <xdr:colOff>866775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0" r:id="rId98" name="Option Button 782">
              <controlPr defaultSize="0" autoFill="0" autoLine="0" autoPict="0">
                <anchor moveWithCells="1">
                  <from>
                    <xdr:col>11</xdr:col>
                    <xdr:colOff>0</xdr:colOff>
                    <xdr:row>41</xdr:row>
                    <xdr:rowOff>0</xdr:rowOff>
                  </from>
                  <to>
                    <xdr:col>11</xdr:col>
                    <xdr:colOff>1400175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1" r:id="rId99" name="Group Box 783">
              <controlPr defaultSize="0" autoFill="0" autoPict="0">
                <anchor moveWithCells="1">
                  <from>
                    <xdr:col>5</xdr:col>
                    <xdr:colOff>304800</xdr:colOff>
                    <xdr:row>44</xdr:row>
                    <xdr:rowOff>209550</xdr:rowOff>
                  </from>
                  <to>
                    <xdr:col>7</xdr:col>
                    <xdr:colOff>228600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3" r:id="rId100" name="Group Box 785">
              <controlPr defaultSize="0" autoFill="0" autoPict="0">
                <anchor moveWithCells="1">
                  <from>
                    <xdr:col>7</xdr:col>
                    <xdr:colOff>285750</xdr:colOff>
                    <xdr:row>44</xdr:row>
                    <xdr:rowOff>171450</xdr:rowOff>
                  </from>
                  <to>
                    <xdr:col>8</xdr:col>
                    <xdr:colOff>1981200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4" r:id="rId101" name="Group Box 786">
              <controlPr defaultSize="0" autoFill="0" autoPict="0">
                <anchor moveWithCells="1">
                  <from>
                    <xdr:col>8</xdr:col>
                    <xdr:colOff>2085975</xdr:colOff>
                    <xdr:row>44</xdr:row>
                    <xdr:rowOff>171450</xdr:rowOff>
                  </from>
                  <to>
                    <xdr:col>10</xdr:col>
                    <xdr:colOff>152400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5" r:id="rId102" name="Group Box 787">
              <controlPr defaultSize="0" autoFill="0" autoPict="0">
                <anchor moveWithCells="1">
                  <from>
                    <xdr:col>10</xdr:col>
                    <xdr:colOff>247650</xdr:colOff>
                    <xdr:row>44</xdr:row>
                    <xdr:rowOff>171450</xdr:rowOff>
                  </from>
                  <to>
                    <xdr:col>12</xdr:col>
                    <xdr:colOff>142875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" r:id="rId103" name="Option Button 789">
              <controlPr defaultSize="0" autoFill="0" autoLine="0" autoPict="0">
                <anchor moveWithCells="1">
                  <from>
                    <xdr:col>6</xdr:col>
                    <xdr:colOff>28575</xdr:colOff>
                    <xdr:row>45</xdr:row>
                    <xdr:rowOff>28575</xdr:rowOff>
                  </from>
                  <to>
                    <xdr:col>6</xdr:col>
                    <xdr:colOff>895350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8" r:id="rId104" name="Option Button 790">
              <controlPr defaultSize="0" autoFill="0" autoLine="0" autoPict="0">
                <anchor moveWithCells="1">
                  <from>
                    <xdr:col>6</xdr:col>
                    <xdr:colOff>28575</xdr:colOff>
                    <xdr:row>46</xdr:row>
                    <xdr:rowOff>28575</xdr:rowOff>
                  </from>
                  <to>
                    <xdr:col>7</xdr:col>
                    <xdr:colOff>114300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9" r:id="rId105" name="Option Button 791">
              <controlPr defaultSize="0" autoFill="0" autoLine="0" autoPict="0">
                <anchor moveWithCells="1">
                  <from>
                    <xdr:col>6</xdr:col>
                    <xdr:colOff>28575</xdr:colOff>
                    <xdr:row>47</xdr:row>
                    <xdr:rowOff>28575</xdr:rowOff>
                  </from>
                  <to>
                    <xdr:col>6</xdr:col>
                    <xdr:colOff>895350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0" r:id="rId106" name="Option Button 792">
              <controlPr defaultSize="0" autoFill="0" autoLine="0" autoPict="0">
                <anchor moveWithCells="1">
                  <from>
                    <xdr:col>6</xdr:col>
                    <xdr:colOff>28575</xdr:colOff>
                    <xdr:row>48</xdr:row>
                    <xdr:rowOff>28575</xdr:rowOff>
                  </from>
                  <to>
                    <xdr:col>6</xdr:col>
                    <xdr:colOff>895350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1" r:id="rId107" name="Option Button 793">
              <controlPr defaultSize="0" autoFill="0" autoLine="0" autoPict="0">
                <anchor moveWithCells="1">
                  <from>
                    <xdr:col>6</xdr:col>
                    <xdr:colOff>28575</xdr:colOff>
                    <xdr:row>49</xdr:row>
                    <xdr:rowOff>28575</xdr:rowOff>
                  </from>
                  <to>
                    <xdr:col>6</xdr:col>
                    <xdr:colOff>895350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2" r:id="rId108" name="Option Button 794">
              <controlPr defaultSize="0" autoFill="0" autoLine="0" autoPict="0">
                <anchor moveWithCells="1">
                  <from>
                    <xdr:col>6</xdr:col>
                    <xdr:colOff>28575</xdr:colOff>
                    <xdr:row>50</xdr:row>
                    <xdr:rowOff>28575</xdr:rowOff>
                  </from>
                  <to>
                    <xdr:col>6</xdr:col>
                    <xdr:colOff>895350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3" r:id="rId109" name="Option Button 795">
              <controlPr defaultSize="0" autoFill="0" autoLine="0" autoPict="0">
                <anchor moveWithCells="1">
                  <from>
                    <xdr:col>6</xdr:col>
                    <xdr:colOff>28575</xdr:colOff>
                    <xdr:row>51</xdr:row>
                    <xdr:rowOff>28575</xdr:rowOff>
                  </from>
                  <to>
                    <xdr:col>6</xdr:col>
                    <xdr:colOff>895350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4" r:id="rId110" name="Option Button 796">
              <controlPr defaultSize="0" autoFill="0" autoLine="0" autoPict="0">
                <anchor moveWithCells="1">
                  <from>
                    <xdr:col>6</xdr:col>
                    <xdr:colOff>28575</xdr:colOff>
                    <xdr:row>52</xdr:row>
                    <xdr:rowOff>28575</xdr:rowOff>
                  </from>
                  <to>
                    <xdr:col>6</xdr:col>
                    <xdr:colOff>895350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5" r:id="rId111" name="Option Button 797">
              <controlPr defaultSize="0" autoFill="0" autoLine="0" autoPict="0">
                <anchor moveWithCells="1">
                  <from>
                    <xdr:col>6</xdr:col>
                    <xdr:colOff>28575</xdr:colOff>
                    <xdr:row>53</xdr:row>
                    <xdr:rowOff>28575</xdr:rowOff>
                  </from>
                  <to>
                    <xdr:col>6</xdr:col>
                    <xdr:colOff>895350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6" r:id="rId112" name="Option Button 798">
              <controlPr defaultSize="0" autoFill="0" autoLine="0" autoPict="0">
                <anchor moveWithCells="1">
                  <from>
                    <xdr:col>6</xdr:col>
                    <xdr:colOff>28575</xdr:colOff>
                    <xdr:row>54</xdr:row>
                    <xdr:rowOff>28575</xdr:rowOff>
                  </from>
                  <to>
                    <xdr:col>6</xdr:col>
                    <xdr:colOff>895350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7" r:id="rId113" name="Option Button 799">
              <controlPr defaultSize="0" autoFill="0" autoLine="0" autoPict="0">
                <anchor moveWithCells="1">
                  <from>
                    <xdr:col>6</xdr:col>
                    <xdr:colOff>28575</xdr:colOff>
                    <xdr:row>55</xdr:row>
                    <xdr:rowOff>28575</xdr:rowOff>
                  </from>
                  <to>
                    <xdr:col>6</xdr:col>
                    <xdr:colOff>895350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8" r:id="rId114" name="Option Button 800">
              <controlPr defaultSize="0" autoFill="0" autoLine="0" autoPict="0">
                <anchor moveWithCells="1">
                  <from>
                    <xdr:col>6</xdr:col>
                    <xdr:colOff>28575</xdr:colOff>
                    <xdr:row>56</xdr:row>
                    <xdr:rowOff>28575</xdr:rowOff>
                  </from>
                  <to>
                    <xdr:col>7</xdr:col>
                    <xdr:colOff>104775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3" r:id="rId115" name="Option Button 805">
              <controlPr defaultSize="0" autoFill="0" autoLine="0" autoPict="0">
                <anchor moveWithCells="1">
                  <from>
                    <xdr:col>8</xdr:col>
                    <xdr:colOff>38100</xdr:colOff>
                    <xdr:row>44</xdr:row>
                    <xdr:rowOff>247650</xdr:rowOff>
                  </from>
                  <to>
                    <xdr:col>8</xdr:col>
                    <xdr:colOff>1838325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5" r:id="rId116" name="Option Button 807">
              <controlPr defaultSize="0" autoFill="0" autoLine="0" autoPict="0">
                <anchor moveWithCells="1">
                  <from>
                    <xdr:col>8</xdr:col>
                    <xdr:colOff>38100</xdr:colOff>
                    <xdr:row>46</xdr:row>
                    <xdr:rowOff>238125</xdr:rowOff>
                  </from>
                  <to>
                    <xdr:col>8</xdr:col>
                    <xdr:colOff>1619250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7" r:id="rId117" name="Option Button 809">
              <controlPr defaultSize="0" autoFill="0" autoLine="0" autoPict="0">
                <anchor moveWithCells="1">
                  <from>
                    <xdr:col>8</xdr:col>
                    <xdr:colOff>38100</xdr:colOff>
                    <xdr:row>48</xdr:row>
                    <xdr:rowOff>238125</xdr:rowOff>
                  </from>
                  <to>
                    <xdr:col>8</xdr:col>
                    <xdr:colOff>1619250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9" r:id="rId118" name="Option Button 811">
              <controlPr defaultSize="0" autoFill="0" autoLine="0" autoPict="0">
                <anchor moveWithCells="1">
                  <from>
                    <xdr:col>8</xdr:col>
                    <xdr:colOff>38100</xdr:colOff>
                    <xdr:row>50</xdr:row>
                    <xdr:rowOff>238125</xdr:rowOff>
                  </from>
                  <to>
                    <xdr:col>8</xdr:col>
                    <xdr:colOff>1619250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1" r:id="rId119" name="Option Button 813">
              <controlPr defaultSize="0" autoFill="0" autoLine="0" autoPict="0">
                <anchor moveWithCells="1">
                  <from>
                    <xdr:col>8</xdr:col>
                    <xdr:colOff>38100</xdr:colOff>
                    <xdr:row>52</xdr:row>
                    <xdr:rowOff>238125</xdr:rowOff>
                  </from>
                  <to>
                    <xdr:col>8</xdr:col>
                    <xdr:colOff>1581150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2" r:id="rId120" name="Option Button 814">
              <controlPr defaultSize="0" autoFill="0" autoLine="0" autoPict="0">
                <anchor moveWithCells="1">
                  <from>
                    <xdr:col>9</xdr:col>
                    <xdr:colOff>38100</xdr:colOff>
                    <xdr:row>45</xdr:row>
                    <xdr:rowOff>0</xdr:rowOff>
                  </from>
                  <to>
                    <xdr:col>9</xdr:col>
                    <xdr:colOff>904875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3" r:id="rId121" name="Option Button 815">
              <controlPr defaultSize="0" autoFill="0" autoLine="0" autoPict="0">
                <anchor moveWithCells="1">
                  <from>
                    <xdr:col>9</xdr:col>
                    <xdr:colOff>38100</xdr:colOff>
                    <xdr:row>46</xdr:row>
                    <xdr:rowOff>0</xdr:rowOff>
                  </from>
                  <to>
                    <xdr:col>10</xdr:col>
                    <xdr:colOff>161925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4" r:id="rId122" name="Option Button 816">
              <controlPr defaultSize="0" autoFill="0" autoLine="0" autoPict="0">
                <anchor moveWithCells="1">
                  <from>
                    <xdr:col>9</xdr:col>
                    <xdr:colOff>38100</xdr:colOff>
                    <xdr:row>47</xdr:row>
                    <xdr:rowOff>0</xdr:rowOff>
                  </from>
                  <to>
                    <xdr:col>9</xdr:col>
                    <xdr:colOff>904875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5" r:id="rId123" name="Option Button 817">
              <controlPr defaultSize="0" autoFill="0" autoLine="0" autoPict="0">
                <anchor moveWithCells="1">
                  <from>
                    <xdr:col>9</xdr:col>
                    <xdr:colOff>38100</xdr:colOff>
                    <xdr:row>48</xdr:row>
                    <xdr:rowOff>0</xdr:rowOff>
                  </from>
                  <to>
                    <xdr:col>9</xdr:col>
                    <xdr:colOff>904875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6" r:id="rId124" name="Option Button 818">
              <controlPr defaultSize="0" autoFill="0" autoLine="0" autoPict="0">
                <anchor moveWithCells="1">
                  <from>
                    <xdr:col>9</xdr:col>
                    <xdr:colOff>38100</xdr:colOff>
                    <xdr:row>49</xdr:row>
                    <xdr:rowOff>0</xdr:rowOff>
                  </from>
                  <to>
                    <xdr:col>9</xdr:col>
                    <xdr:colOff>904875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" r:id="rId125" name="Option Button 819">
              <controlPr defaultSize="0" autoFill="0" autoLine="0" autoPict="0">
                <anchor moveWithCells="1">
                  <from>
                    <xdr:col>9</xdr:col>
                    <xdr:colOff>38100</xdr:colOff>
                    <xdr:row>50</xdr:row>
                    <xdr:rowOff>0</xdr:rowOff>
                  </from>
                  <to>
                    <xdr:col>9</xdr:col>
                    <xdr:colOff>904875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" r:id="rId126" name="Option Button 820">
              <controlPr defaultSize="0" autoFill="0" autoLine="0" autoPict="0">
                <anchor moveWithCells="1">
                  <from>
                    <xdr:col>9</xdr:col>
                    <xdr:colOff>38100</xdr:colOff>
                    <xdr:row>51</xdr:row>
                    <xdr:rowOff>0</xdr:rowOff>
                  </from>
                  <to>
                    <xdr:col>9</xdr:col>
                    <xdr:colOff>904875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" r:id="rId127" name="Option Button 821">
              <controlPr defaultSize="0" autoFill="0" autoLine="0" autoPict="0">
                <anchor moveWithCells="1">
                  <from>
                    <xdr:col>9</xdr:col>
                    <xdr:colOff>38100</xdr:colOff>
                    <xdr:row>52</xdr:row>
                    <xdr:rowOff>0</xdr:rowOff>
                  </from>
                  <to>
                    <xdr:col>9</xdr:col>
                    <xdr:colOff>904875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" r:id="rId128" name="Option Button 822">
              <controlPr defaultSize="0" autoFill="0" autoLine="0" autoPict="0">
                <anchor moveWithCells="1">
                  <from>
                    <xdr:col>9</xdr:col>
                    <xdr:colOff>38100</xdr:colOff>
                    <xdr:row>53</xdr:row>
                    <xdr:rowOff>0</xdr:rowOff>
                  </from>
                  <to>
                    <xdr:col>9</xdr:col>
                    <xdr:colOff>904875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" r:id="rId129" name="Option Button 823">
              <controlPr defaultSize="0" autoFill="0" autoLine="0" autoPict="0">
                <anchor moveWithCells="1">
                  <from>
                    <xdr:col>9</xdr:col>
                    <xdr:colOff>38100</xdr:colOff>
                    <xdr:row>54</xdr:row>
                    <xdr:rowOff>0</xdr:rowOff>
                  </from>
                  <to>
                    <xdr:col>9</xdr:col>
                    <xdr:colOff>904875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" r:id="rId130" name="Option Button 824">
              <controlPr defaultSize="0" autoFill="0" autoLine="0" autoPict="0">
                <anchor moveWithCells="1">
                  <from>
                    <xdr:col>9</xdr:col>
                    <xdr:colOff>38100</xdr:colOff>
                    <xdr:row>55</xdr:row>
                    <xdr:rowOff>0</xdr:rowOff>
                  </from>
                  <to>
                    <xdr:col>9</xdr:col>
                    <xdr:colOff>904875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" r:id="rId131" name="Option Button 825">
              <controlPr defaultSize="0" autoFill="0" autoLine="0" autoPict="0">
                <anchor moveWithCells="1">
                  <from>
                    <xdr:col>9</xdr:col>
                    <xdr:colOff>38100</xdr:colOff>
                    <xdr:row>56</xdr:row>
                    <xdr:rowOff>0</xdr:rowOff>
                  </from>
                  <to>
                    <xdr:col>10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" r:id="rId132" name="Option Button 826">
              <controlPr defaultSize="0" autoFill="0" autoLine="0" autoPict="0">
                <anchor moveWithCells="1">
                  <from>
                    <xdr:col>11</xdr:col>
                    <xdr:colOff>47625</xdr:colOff>
                    <xdr:row>45</xdr:row>
                    <xdr:rowOff>9525</xdr:rowOff>
                  </from>
                  <to>
                    <xdr:col>11</xdr:col>
                    <xdr:colOff>914400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" r:id="rId133" name="Option Button 827">
              <controlPr defaultSize="0" autoFill="0" autoLine="0" autoPict="0">
                <anchor moveWithCells="1">
                  <from>
                    <xdr:col>11</xdr:col>
                    <xdr:colOff>47625</xdr:colOff>
                    <xdr:row>46</xdr:row>
                    <xdr:rowOff>9525</xdr:rowOff>
                  </from>
                  <to>
                    <xdr:col>12</xdr:col>
                    <xdr:colOff>180975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" r:id="rId134" name="Option Button 828">
              <controlPr defaultSize="0" autoFill="0" autoLine="0" autoPict="0">
                <anchor moveWithCells="1">
                  <from>
                    <xdr:col>11</xdr:col>
                    <xdr:colOff>47625</xdr:colOff>
                    <xdr:row>47</xdr:row>
                    <xdr:rowOff>9525</xdr:rowOff>
                  </from>
                  <to>
                    <xdr:col>11</xdr:col>
                    <xdr:colOff>914400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" r:id="rId135" name="Option Button 829">
              <controlPr defaultSize="0" autoFill="0" autoLine="0" autoPict="0">
                <anchor moveWithCells="1">
                  <from>
                    <xdr:col>11</xdr:col>
                    <xdr:colOff>47625</xdr:colOff>
                    <xdr:row>48</xdr:row>
                    <xdr:rowOff>9525</xdr:rowOff>
                  </from>
                  <to>
                    <xdr:col>11</xdr:col>
                    <xdr:colOff>914400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" r:id="rId136" name="Option Button 830">
              <controlPr defaultSize="0" autoFill="0" autoLine="0" autoPict="0">
                <anchor moveWithCells="1">
                  <from>
                    <xdr:col>11</xdr:col>
                    <xdr:colOff>47625</xdr:colOff>
                    <xdr:row>49</xdr:row>
                    <xdr:rowOff>9525</xdr:rowOff>
                  </from>
                  <to>
                    <xdr:col>11</xdr:col>
                    <xdr:colOff>914400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" r:id="rId137" name="Option Button 831">
              <controlPr defaultSize="0" autoFill="0" autoLine="0" autoPict="0">
                <anchor moveWithCells="1">
                  <from>
                    <xdr:col>11</xdr:col>
                    <xdr:colOff>47625</xdr:colOff>
                    <xdr:row>50</xdr:row>
                    <xdr:rowOff>9525</xdr:rowOff>
                  </from>
                  <to>
                    <xdr:col>11</xdr:col>
                    <xdr:colOff>914400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" r:id="rId138" name="Option Button 832">
              <controlPr defaultSize="0" autoFill="0" autoLine="0" autoPict="0">
                <anchor moveWithCells="1">
                  <from>
                    <xdr:col>11</xdr:col>
                    <xdr:colOff>47625</xdr:colOff>
                    <xdr:row>51</xdr:row>
                    <xdr:rowOff>9525</xdr:rowOff>
                  </from>
                  <to>
                    <xdr:col>11</xdr:col>
                    <xdr:colOff>914400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" r:id="rId139" name="Option Button 833">
              <controlPr defaultSize="0" autoFill="0" autoLine="0" autoPict="0">
                <anchor moveWithCells="1">
                  <from>
                    <xdr:col>11</xdr:col>
                    <xdr:colOff>47625</xdr:colOff>
                    <xdr:row>52</xdr:row>
                    <xdr:rowOff>9525</xdr:rowOff>
                  </from>
                  <to>
                    <xdr:col>11</xdr:col>
                    <xdr:colOff>914400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" r:id="rId140" name="Option Button 834">
              <controlPr defaultSize="0" autoFill="0" autoLine="0" autoPict="0">
                <anchor moveWithCells="1">
                  <from>
                    <xdr:col>11</xdr:col>
                    <xdr:colOff>47625</xdr:colOff>
                    <xdr:row>53</xdr:row>
                    <xdr:rowOff>9525</xdr:rowOff>
                  </from>
                  <to>
                    <xdr:col>11</xdr:col>
                    <xdr:colOff>914400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" r:id="rId141" name="Option Button 835">
              <controlPr defaultSize="0" autoFill="0" autoLine="0" autoPict="0">
                <anchor moveWithCells="1">
                  <from>
                    <xdr:col>11</xdr:col>
                    <xdr:colOff>47625</xdr:colOff>
                    <xdr:row>54</xdr:row>
                    <xdr:rowOff>9525</xdr:rowOff>
                  </from>
                  <to>
                    <xdr:col>11</xdr:col>
                    <xdr:colOff>914400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" r:id="rId142" name="Option Button 836">
              <controlPr defaultSize="0" autoFill="0" autoLine="0" autoPict="0">
                <anchor moveWithCells="1">
                  <from>
                    <xdr:col>11</xdr:col>
                    <xdr:colOff>47625</xdr:colOff>
                    <xdr:row>55</xdr:row>
                    <xdr:rowOff>9525</xdr:rowOff>
                  </from>
                  <to>
                    <xdr:col>11</xdr:col>
                    <xdr:colOff>914400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" r:id="rId143" name="Option Button 837">
              <controlPr defaultSize="0" autoFill="0" autoLine="0" autoPict="0">
                <anchor moveWithCells="1">
                  <from>
                    <xdr:col>11</xdr:col>
                    <xdr:colOff>47625</xdr:colOff>
                    <xdr:row>56</xdr:row>
                    <xdr:rowOff>9525</xdr:rowOff>
                  </from>
                  <to>
                    <xdr:col>12</xdr:col>
                    <xdr:colOff>85725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" r:id="rId144" name="Group Box 838">
              <controlPr defaultSize="0" autoFill="0" autoPict="0">
                <anchor moveWithCells="1">
                  <from>
                    <xdr:col>5</xdr:col>
                    <xdr:colOff>304800</xdr:colOff>
                    <xdr:row>60</xdr:row>
                    <xdr:rowOff>0</xdr:rowOff>
                  </from>
                  <to>
                    <xdr:col>7</xdr:col>
                    <xdr:colOff>190500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" r:id="rId145" name="Group Box 839">
              <controlPr defaultSize="0" autoFill="0" autoPict="0">
                <anchor moveWithCells="1">
                  <from>
                    <xdr:col>7</xdr:col>
                    <xdr:colOff>304800</xdr:colOff>
                    <xdr:row>60</xdr:row>
                    <xdr:rowOff>0</xdr:rowOff>
                  </from>
                  <to>
                    <xdr:col>8</xdr:col>
                    <xdr:colOff>1905000</xdr:colOff>
                    <xdr:row>72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" r:id="rId146" name="Group Box 840">
              <controlPr defaultSize="0" autoFill="0" autoPict="0">
                <anchor moveWithCells="1">
                  <from>
                    <xdr:col>8</xdr:col>
                    <xdr:colOff>2076450</xdr:colOff>
                    <xdr:row>60</xdr:row>
                    <xdr:rowOff>0</xdr:rowOff>
                  </from>
                  <to>
                    <xdr:col>10</xdr:col>
                    <xdr:colOff>123825</xdr:colOff>
                    <xdr:row>72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" r:id="rId147" name="Group Box 841">
              <controlPr defaultSize="0" autoFill="0" autoPict="0">
                <anchor moveWithCells="1">
                  <from>
                    <xdr:col>10</xdr:col>
                    <xdr:colOff>247650</xdr:colOff>
                    <xdr:row>60</xdr:row>
                    <xdr:rowOff>0</xdr:rowOff>
                  </from>
                  <to>
                    <xdr:col>12</xdr:col>
                    <xdr:colOff>76200</xdr:colOff>
                    <xdr:row>72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2" r:id="rId148" name="Option Button 854">
              <controlPr defaultSize="0" autoFill="0" autoLine="0" autoPict="0">
                <anchor moveWithCells="1">
                  <from>
                    <xdr:col>6</xdr:col>
                    <xdr:colOff>0</xdr:colOff>
                    <xdr:row>60</xdr:row>
                    <xdr:rowOff>0</xdr:rowOff>
                  </from>
                  <to>
                    <xdr:col>6</xdr:col>
                    <xdr:colOff>866775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3" r:id="rId149" name="Option Button 855">
              <controlPr defaultSize="0" autoFill="0" autoLine="0" autoPict="0">
                <anchor moveWithCells="1">
                  <from>
                    <xdr:col>6</xdr:col>
                    <xdr:colOff>0</xdr:colOff>
                    <xdr:row>61</xdr:row>
                    <xdr:rowOff>0</xdr:rowOff>
                  </from>
                  <to>
                    <xdr:col>7</xdr:col>
                    <xdr:colOff>219075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4" r:id="rId150" name="Option Button 856">
              <controlPr defaultSize="0" autoFill="0" autoLine="0" autoPict="0">
                <anchor moveWithCells="1">
                  <from>
                    <xdr:col>6</xdr:col>
                    <xdr:colOff>0</xdr:colOff>
                    <xdr:row>62</xdr:row>
                    <xdr:rowOff>0</xdr:rowOff>
                  </from>
                  <to>
                    <xdr:col>6</xdr:col>
                    <xdr:colOff>866775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5" r:id="rId151" name="Option Button 857">
              <controlPr defaultSize="0" autoFill="0" autoLine="0" autoPict="0">
                <anchor moveWithCells="1">
                  <from>
                    <xdr:col>6</xdr:col>
                    <xdr:colOff>0</xdr:colOff>
                    <xdr:row>63</xdr:row>
                    <xdr:rowOff>0</xdr:rowOff>
                  </from>
                  <to>
                    <xdr:col>6</xdr:col>
                    <xdr:colOff>866775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6" r:id="rId152" name="Option Button 858">
              <controlPr defaultSize="0" autoFill="0" autoLine="0" autoPict="0">
                <anchor moveWithCells="1">
                  <from>
                    <xdr:col>6</xdr:col>
                    <xdr:colOff>0</xdr:colOff>
                    <xdr:row>64</xdr:row>
                    <xdr:rowOff>0</xdr:rowOff>
                  </from>
                  <to>
                    <xdr:col>6</xdr:col>
                    <xdr:colOff>866775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7" r:id="rId153" name="Option Button 859">
              <controlPr defaultSize="0" autoFill="0" autoLine="0" autoPict="0">
                <anchor moveWithCells="1">
                  <from>
                    <xdr:col>6</xdr:col>
                    <xdr:colOff>0</xdr:colOff>
                    <xdr:row>65</xdr:row>
                    <xdr:rowOff>0</xdr:rowOff>
                  </from>
                  <to>
                    <xdr:col>6</xdr:col>
                    <xdr:colOff>866775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" r:id="rId154" name="Option Button 860">
              <controlPr defaultSize="0" autoFill="0" autoLine="0" autoPict="0">
                <anchor moveWithCells="1">
                  <from>
                    <xdr:col>6</xdr:col>
                    <xdr:colOff>0</xdr:colOff>
                    <xdr:row>66</xdr:row>
                    <xdr:rowOff>0</xdr:rowOff>
                  </from>
                  <to>
                    <xdr:col>6</xdr:col>
                    <xdr:colOff>866775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" r:id="rId155" name="Option Button 861">
              <controlPr defaultSize="0" autoFill="0" autoLine="0" autoPict="0">
                <anchor moveWithCells="1">
                  <from>
                    <xdr:col>6</xdr:col>
                    <xdr:colOff>0</xdr:colOff>
                    <xdr:row>67</xdr:row>
                    <xdr:rowOff>0</xdr:rowOff>
                  </from>
                  <to>
                    <xdr:col>6</xdr:col>
                    <xdr:colOff>866775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0" r:id="rId156" name="Option Button 862">
              <controlPr defaultSize="0" autoFill="0" autoLine="0" autoPict="0">
                <anchor moveWithCells="1">
                  <from>
                    <xdr:col>6</xdr:col>
                    <xdr:colOff>0</xdr:colOff>
                    <xdr:row>68</xdr:row>
                    <xdr:rowOff>0</xdr:rowOff>
                  </from>
                  <to>
                    <xdr:col>6</xdr:col>
                    <xdr:colOff>866775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1" r:id="rId157" name="Option Button 863">
              <controlPr defaultSize="0" autoFill="0" autoLine="0" autoPict="0">
                <anchor moveWithCells="1">
                  <from>
                    <xdr:col>6</xdr:col>
                    <xdr:colOff>0</xdr:colOff>
                    <xdr:row>69</xdr:row>
                    <xdr:rowOff>0</xdr:rowOff>
                  </from>
                  <to>
                    <xdr:col>6</xdr:col>
                    <xdr:colOff>866775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2" r:id="rId158" name="Option Button 864">
              <controlPr defaultSize="0" autoFill="0" autoLine="0" autoPict="0">
                <anchor moveWithCells="1">
                  <from>
                    <xdr:col>6</xdr:col>
                    <xdr:colOff>0</xdr:colOff>
                    <xdr:row>70</xdr:row>
                    <xdr:rowOff>0</xdr:rowOff>
                  </from>
                  <to>
                    <xdr:col>6</xdr:col>
                    <xdr:colOff>866775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3" r:id="rId159" name="Option Button 865">
              <controlPr defaultSize="0" autoFill="0" autoLine="0" autoPict="0">
                <anchor moveWithCells="1">
                  <from>
                    <xdr:col>6</xdr:col>
                    <xdr:colOff>0</xdr:colOff>
                    <xdr:row>71</xdr:row>
                    <xdr:rowOff>0</xdr:rowOff>
                  </from>
                  <to>
                    <xdr:col>7</xdr:col>
                    <xdr:colOff>104775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4" r:id="rId160" name="Option Button 866">
              <controlPr defaultSize="0" autoFill="0" autoLine="0" autoPict="0">
                <anchor moveWithCells="1">
                  <from>
                    <xdr:col>7</xdr:col>
                    <xdr:colOff>342900</xdr:colOff>
                    <xdr:row>60</xdr:row>
                    <xdr:rowOff>0</xdr:rowOff>
                  </from>
                  <to>
                    <xdr:col>8</xdr:col>
                    <xdr:colOff>1800225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6" r:id="rId161" name="Option Button 868">
              <controlPr defaultSize="0" autoFill="0" autoLine="0" autoPict="0">
                <anchor moveWithCells="1">
                  <from>
                    <xdr:col>7</xdr:col>
                    <xdr:colOff>342900</xdr:colOff>
                    <xdr:row>61</xdr:row>
                    <xdr:rowOff>238125</xdr:rowOff>
                  </from>
                  <to>
                    <xdr:col>8</xdr:col>
                    <xdr:colOff>1581150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8" r:id="rId162" name="Option Button 870">
              <controlPr defaultSize="0" autoFill="0" autoLine="0" autoPict="0">
                <anchor moveWithCells="1">
                  <from>
                    <xdr:col>7</xdr:col>
                    <xdr:colOff>342900</xdr:colOff>
                    <xdr:row>63</xdr:row>
                    <xdr:rowOff>238125</xdr:rowOff>
                  </from>
                  <to>
                    <xdr:col>8</xdr:col>
                    <xdr:colOff>1581150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0" r:id="rId163" name="Option Button 872">
              <controlPr defaultSize="0" autoFill="0" autoLine="0" autoPict="0">
                <anchor moveWithCells="1">
                  <from>
                    <xdr:col>7</xdr:col>
                    <xdr:colOff>342900</xdr:colOff>
                    <xdr:row>65</xdr:row>
                    <xdr:rowOff>238125</xdr:rowOff>
                  </from>
                  <to>
                    <xdr:col>8</xdr:col>
                    <xdr:colOff>1581150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2" r:id="rId164" name="Option Button 874">
              <controlPr defaultSize="0" autoFill="0" autoLine="0" autoPict="0">
                <anchor moveWithCells="1">
                  <from>
                    <xdr:col>7</xdr:col>
                    <xdr:colOff>342900</xdr:colOff>
                    <xdr:row>67</xdr:row>
                    <xdr:rowOff>238125</xdr:rowOff>
                  </from>
                  <to>
                    <xdr:col>8</xdr:col>
                    <xdr:colOff>1543050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4" r:id="rId165" name="Option Button 876">
              <controlPr defaultSize="0" autoFill="0" autoLine="0" autoPict="0">
                <anchor moveWithCells="1">
                  <from>
                    <xdr:col>9</xdr:col>
                    <xdr:colOff>0</xdr:colOff>
                    <xdr:row>60</xdr:row>
                    <xdr:rowOff>0</xdr:rowOff>
                  </from>
                  <to>
                    <xdr:col>9</xdr:col>
                    <xdr:colOff>866775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5" r:id="rId166" name="Option Button 877">
              <controlPr defaultSize="0" autoFill="0" autoLine="0" autoPict="0">
                <anchor moveWithCells="1">
                  <from>
                    <xdr:col>9</xdr:col>
                    <xdr:colOff>0</xdr:colOff>
                    <xdr:row>61</xdr:row>
                    <xdr:rowOff>0</xdr:rowOff>
                  </from>
                  <to>
                    <xdr:col>10</xdr:col>
                    <xdr:colOff>142875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6" r:id="rId167" name="Option Button 878">
              <controlPr defaultSize="0" autoFill="0" autoLine="0" autoPict="0">
                <anchor moveWithCells="1">
                  <from>
                    <xdr:col>9</xdr:col>
                    <xdr:colOff>0</xdr:colOff>
                    <xdr:row>62</xdr:row>
                    <xdr:rowOff>0</xdr:rowOff>
                  </from>
                  <to>
                    <xdr:col>9</xdr:col>
                    <xdr:colOff>866775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7" r:id="rId168" name="Option Button 879">
              <controlPr defaultSize="0" autoFill="0" autoLine="0" autoPict="0">
                <anchor moveWithCells="1">
                  <from>
                    <xdr:col>9</xdr:col>
                    <xdr:colOff>0</xdr:colOff>
                    <xdr:row>63</xdr:row>
                    <xdr:rowOff>0</xdr:rowOff>
                  </from>
                  <to>
                    <xdr:col>9</xdr:col>
                    <xdr:colOff>866775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8" r:id="rId169" name="Option Button 880">
              <controlPr defaultSize="0" autoFill="0" autoLine="0" autoPict="0">
                <anchor moveWithCells="1">
                  <from>
                    <xdr:col>9</xdr:col>
                    <xdr:colOff>0</xdr:colOff>
                    <xdr:row>64</xdr:row>
                    <xdr:rowOff>0</xdr:rowOff>
                  </from>
                  <to>
                    <xdr:col>9</xdr:col>
                    <xdr:colOff>866775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9" r:id="rId170" name="Option Button 881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0</xdr:rowOff>
                  </from>
                  <to>
                    <xdr:col>9</xdr:col>
                    <xdr:colOff>866775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0" r:id="rId171" name="Option Button 882">
              <controlPr defaultSize="0" autoFill="0" autoLine="0" autoPict="0">
                <anchor moveWithCells="1">
                  <from>
                    <xdr:col>9</xdr:col>
                    <xdr:colOff>0</xdr:colOff>
                    <xdr:row>66</xdr:row>
                    <xdr:rowOff>0</xdr:rowOff>
                  </from>
                  <to>
                    <xdr:col>9</xdr:col>
                    <xdr:colOff>866775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1" r:id="rId172" name="Option Button 883">
              <controlPr defaultSize="0" autoFill="0" autoLine="0" autoPict="0">
                <anchor moveWithCells="1">
                  <from>
                    <xdr:col>9</xdr:col>
                    <xdr:colOff>0</xdr:colOff>
                    <xdr:row>67</xdr:row>
                    <xdr:rowOff>0</xdr:rowOff>
                  </from>
                  <to>
                    <xdr:col>9</xdr:col>
                    <xdr:colOff>866775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2" r:id="rId173" name="Option Button 884">
              <controlPr defaultSize="0" autoFill="0" autoLine="0" autoPict="0">
                <anchor moveWithCells="1">
                  <from>
                    <xdr:col>9</xdr:col>
                    <xdr:colOff>0</xdr:colOff>
                    <xdr:row>68</xdr:row>
                    <xdr:rowOff>0</xdr:rowOff>
                  </from>
                  <to>
                    <xdr:col>9</xdr:col>
                    <xdr:colOff>866775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3" r:id="rId174" name="Option Button 885">
              <controlPr defaultSize="0" autoFill="0" autoLine="0" autoPict="0">
                <anchor moveWithCells="1">
                  <from>
                    <xdr:col>9</xdr:col>
                    <xdr:colOff>0</xdr:colOff>
                    <xdr:row>69</xdr:row>
                    <xdr:rowOff>0</xdr:rowOff>
                  </from>
                  <to>
                    <xdr:col>9</xdr:col>
                    <xdr:colOff>866775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4" r:id="rId175" name="Option Button 886">
              <controlPr defaultSize="0" autoFill="0" autoLine="0" autoPict="0">
                <anchor moveWithCells="1">
                  <from>
                    <xdr:col>9</xdr:col>
                    <xdr:colOff>0</xdr:colOff>
                    <xdr:row>70</xdr:row>
                    <xdr:rowOff>0</xdr:rowOff>
                  </from>
                  <to>
                    <xdr:col>9</xdr:col>
                    <xdr:colOff>866775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5" r:id="rId176" name="Option Button 887">
              <controlPr defaultSize="0" autoFill="0" autoLine="0" autoPict="0">
                <anchor moveWithCells="1">
                  <from>
                    <xdr:col>9</xdr:col>
                    <xdr:colOff>0</xdr:colOff>
                    <xdr:row>71</xdr:row>
                    <xdr:rowOff>0</xdr:rowOff>
                  </from>
                  <to>
                    <xdr:col>10</xdr:col>
                    <xdr:colOff>57150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6" r:id="rId177" name="Option Button 888">
              <controlPr defaultSize="0" autoFill="0" autoLine="0" autoPict="0">
                <anchor moveWithCells="1">
                  <from>
                    <xdr:col>11</xdr:col>
                    <xdr:colOff>0</xdr:colOff>
                    <xdr:row>60</xdr:row>
                    <xdr:rowOff>0</xdr:rowOff>
                  </from>
                  <to>
                    <xdr:col>11</xdr:col>
                    <xdr:colOff>866775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7" r:id="rId178" name="Option Button 889">
              <controlPr defaultSize="0" autoFill="0" autoLine="0" autoPict="0">
                <anchor moveWithCells="1">
                  <from>
                    <xdr:col>11</xdr:col>
                    <xdr:colOff>0</xdr:colOff>
                    <xdr:row>61</xdr:row>
                    <xdr:rowOff>0</xdr:rowOff>
                  </from>
                  <to>
                    <xdr:col>12</xdr:col>
                    <xdr:colOff>76200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8" r:id="rId179" name="Option Button 890">
              <controlPr defaultSize="0" autoFill="0" autoLine="0" autoPict="0">
                <anchor moveWithCells="1">
                  <from>
                    <xdr:col>11</xdr:col>
                    <xdr:colOff>0</xdr:colOff>
                    <xdr:row>62</xdr:row>
                    <xdr:rowOff>0</xdr:rowOff>
                  </from>
                  <to>
                    <xdr:col>11</xdr:col>
                    <xdr:colOff>866775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" r:id="rId180" name="Option Button 891">
              <controlPr defaultSize="0" autoFill="0" autoLine="0" autoPict="0">
                <anchor moveWithCells="1">
                  <from>
                    <xdr:col>11</xdr:col>
                    <xdr:colOff>0</xdr:colOff>
                    <xdr:row>63</xdr:row>
                    <xdr:rowOff>0</xdr:rowOff>
                  </from>
                  <to>
                    <xdr:col>11</xdr:col>
                    <xdr:colOff>866775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" r:id="rId181" name="Option Button 892">
              <controlPr defaultSize="0" autoFill="0" autoLine="0" autoPict="0">
                <anchor moveWithCells="1">
                  <from>
                    <xdr:col>11</xdr:col>
                    <xdr:colOff>0</xdr:colOff>
                    <xdr:row>64</xdr:row>
                    <xdr:rowOff>0</xdr:rowOff>
                  </from>
                  <to>
                    <xdr:col>11</xdr:col>
                    <xdr:colOff>866775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1" r:id="rId182" name="Option Button 893">
              <controlPr defaultSize="0" autoFill="0" autoLine="0" autoPict="0">
                <anchor moveWithCells="1">
                  <from>
                    <xdr:col>11</xdr:col>
                    <xdr:colOff>0</xdr:colOff>
                    <xdr:row>65</xdr:row>
                    <xdr:rowOff>0</xdr:rowOff>
                  </from>
                  <to>
                    <xdr:col>11</xdr:col>
                    <xdr:colOff>866775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2" r:id="rId183" name="Option Button 894">
              <controlPr defaultSize="0" autoFill="0" autoLine="0" autoPict="0">
                <anchor moveWithCells="1">
                  <from>
                    <xdr:col>11</xdr:col>
                    <xdr:colOff>0</xdr:colOff>
                    <xdr:row>66</xdr:row>
                    <xdr:rowOff>0</xdr:rowOff>
                  </from>
                  <to>
                    <xdr:col>11</xdr:col>
                    <xdr:colOff>866775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3" r:id="rId184" name="Option Button 895">
              <controlPr defaultSize="0" autoFill="0" autoLine="0" autoPict="0">
                <anchor moveWithCells="1">
                  <from>
                    <xdr:col>11</xdr:col>
                    <xdr:colOff>0</xdr:colOff>
                    <xdr:row>67</xdr:row>
                    <xdr:rowOff>0</xdr:rowOff>
                  </from>
                  <to>
                    <xdr:col>11</xdr:col>
                    <xdr:colOff>866775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4" r:id="rId185" name="Option Button 896">
              <controlPr defaultSize="0" autoFill="0" autoLine="0" autoPict="0">
                <anchor moveWithCells="1">
                  <from>
                    <xdr:col>11</xdr:col>
                    <xdr:colOff>0</xdr:colOff>
                    <xdr:row>68</xdr:row>
                    <xdr:rowOff>0</xdr:rowOff>
                  </from>
                  <to>
                    <xdr:col>11</xdr:col>
                    <xdr:colOff>866775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5" r:id="rId186" name="Option Button 897">
              <controlPr defaultSize="0" autoFill="0" autoLine="0" autoPict="0">
                <anchor moveWithCells="1">
                  <from>
                    <xdr:col>11</xdr:col>
                    <xdr:colOff>0</xdr:colOff>
                    <xdr:row>69</xdr:row>
                    <xdr:rowOff>0</xdr:rowOff>
                  </from>
                  <to>
                    <xdr:col>11</xdr:col>
                    <xdr:colOff>866775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6" r:id="rId187" name="Option Button 898">
              <controlPr defaultSize="0" autoFill="0" autoLine="0" autoPict="0">
                <anchor moveWithCells="1">
                  <from>
                    <xdr:col>11</xdr:col>
                    <xdr:colOff>0</xdr:colOff>
                    <xdr:row>70</xdr:row>
                    <xdr:rowOff>0</xdr:rowOff>
                  </from>
                  <to>
                    <xdr:col>11</xdr:col>
                    <xdr:colOff>866775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7" r:id="rId188" name="Option Button 899">
              <controlPr defaultSize="0" autoFill="0" autoLine="0" autoPict="0">
                <anchor moveWithCells="1">
                  <from>
                    <xdr:col>11</xdr:col>
                    <xdr:colOff>0</xdr:colOff>
                    <xdr:row>71</xdr:row>
                    <xdr:rowOff>0</xdr:rowOff>
                  </from>
                  <to>
                    <xdr:col>12</xdr:col>
                    <xdr:colOff>47625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8" r:id="rId189" name="Group Box 900">
              <controlPr defaultSize="0" autoFill="0" autoPict="0">
                <anchor moveWithCells="1">
                  <from>
                    <xdr:col>5</xdr:col>
                    <xdr:colOff>295275</xdr:colOff>
                    <xdr:row>75</xdr:row>
                    <xdr:rowOff>0</xdr:rowOff>
                  </from>
                  <to>
                    <xdr:col>7</xdr:col>
                    <xdr:colOff>190500</xdr:colOff>
                    <xdr:row>87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" r:id="rId190" name="Group Box 901">
              <controlPr defaultSize="0" autoFill="0" autoPict="0">
                <anchor moveWithCells="1">
                  <from>
                    <xdr:col>7</xdr:col>
                    <xdr:colOff>295275</xdr:colOff>
                    <xdr:row>75</xdr:row>
                    <xdr:rowOff>0</xdr:rowOff>
                  </from>
                  <to>
                    <xdr:col>8</xdr:col>
                    <xdr:colOff>1924050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" r:id="rId191" name="Group Box 902">
              <controlPr defaultSize="0" autoFill="0" autoPict="0" macro="[0]!グループ902_Click">
                <anchor moveWithCells="1">
                  <from>
                    <xdr:col>8</xdr:col>
                    <xdr:colOff>2066925</xdr:colOff>
                    <xdr:row>75</xdr:row>
                    <xdr:rowOff>0</xdr:rowOff>
                  </from>
                  <to>
                    <xdr:col>10</xdr:col>
                    <xdr:colOff>142875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1" r:id="rId192" name="Group Box 903">
              <controlPr defaultSize="0" autoFill="0" autoPict="0">
                <anchor moveWithCells="1">
                  <from>
                    <xdr:col>10</xdr:col>
                    <xdr:colOff>247650</xdr:colOff>
                    <xdr:row>75</xdr:row>
                    <xdr:rowOff>0</xdr:rowOff>
                  </from>
                  <to>
                    <xdr:col>12</xdr:col>
                    <xdr:colOff>38100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2" r:id="rId193" name="Option Button 904">
              <controlPr defaultSize="0" autoFill="0" autoLine="0" autoPict="0">
                <anchor moveWithCells="1">
                  <from>
                    <xdr:col>6</xdr:col>
                    <xdr:colOff>0</xdr:colOff>
                    <xdr:row>75</xdr:row>
                    <xdr:rowOff>0</xdr:rowOff>
                  </from>
                  <to>
                    <xdr:col>6</xdr:col>
                    <xdr:colOff>866775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3" r:id="rId194" name="Option Button 905">
              <controlPr defaultSize="0" autoFill="0" autoLine="0" autoPict="0">
                <anchor moveWithCells="1">
                  <from>
                    <xdr:col>6</xdr:col>
                    <xdr:colOff>0</xdr:colOff>
                    <xdr:row>76</xdr:row>
                    <xdr:rowOff>0</xdr:rowOff>
                  </from>
                  <to>
                    <xdr:col>7</xdr:col>
                    <xdr:colOff>200025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4" r:id="rId195" name="Option Button 906">
              <controlPr defaultSize="0" autoFill="0" autoLine="0" autoPict="0">
                <anchor moveWithCells="1">
                  <from>
                    <xdr:col>6</xdr:col>
                    <xdr:colOff>0</xdr:colOff>
                    <xdr:row>77</xdr:row>
                    <xdr:rowOff>0</xdr:rowOff>
                  </from>
                  <to>
                    <xdr:col>6</xdr:col>
                    <xdr:colOff>866775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5" r:id="rId196" name="Option Button 907">
              <controlPr defaultSize="0" autoFill="0" autoLine="0" autoPict="0">
                <anchor moveWithCells="1">
                  <from>
                    <xdr:col>6</xdr:col>
                    <xdr:colOff>0</xdr:colOff>
                    <xdr:row>78</xdr:row>
                    <xdr:rowOff>0</xdr:rowOff>
                  </from>
                  <to>
                    <xdr:col>6</xdr:col>
                    <xdr:colOff>866775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6" r:id="rId197" name="Option Button 908">
              <controlPr defaultSize="0" autoFill="0" autoLine="0" autoPict="0">
                <anchor moveWithCells="1">
                  <from>
                    <xdr:col>6</xdr:col>
                    <xdr:colOff>0</xdr:colOff>
                    <xdr:row>79</xdr:row>
                    <xdr:rowOff>0</xdr:rowOff>
                  </from>
                  <to>
                    <xdr:col>6</xdr:col>
                    <xdr:colOff>866775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7" r:id="rId198" name="Option Button 909">
              <controlPr defaultSize="0" autoFill="0" autoLine="0" autoPict="0">
                <anchor moveWithCells="1">
                  <from>
                    <xdr:col>6</xdr:col>
                    <xdr:colOff>0</xdr:colOff>
                    <xdr:row>80</xdr:row>
                    <xdr:rowOff>0</xdr:rowOff>
                  </from>
                  <to>
                    <xdr:col>6</xdr:col>
                    <xdr:colOff>866775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8" r:id="rId199" name="Option Button 910">
              <controlPr defaultSize="0" autoFill="0" autoLine="0" autoPict="0">
                <anchor moveWithCells="1">
                  <from>
                    <xdr:col>6</xdr:col>
                    <xdr:colOff>0</xdr:colOff>
                    <xdr:row>81</xdr:row>
                    <xdr:rowOff>0</xdr:rowOff>
                  </from>
                  <to>
                    <xdr:col>6</xdr:col>
                    <xdr:colOff>866775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9" r:id="rId200" name="Option Button 911">
              <controlPr defaultSize="0" autoFill="0" autoLine="0" autoPict="0">
                <anchor moveWithCells="1">
                  <from>
                    <xdr:col>6</xdr:col>
                    <xdr:colOff>0</xdr:colOff>
                    <xdr:row>82</xdr:row>
                    <xdr:rowOff>0</xdr:rowOff>
                  </from>
                  <to>
                    <xdr:col>6</xdr:col>
                    <xdr:colOff>866775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0" r:id="rId201" name="Option Button 912">
              <controlPr defaultSize="0" autoFill="0" autoLine="0" autoPict="0">
                <anchor moveWithCells="1">
                  <from>
                    <xdr:col>6</xdr:col>
                    <xdr:colOff>0</xdr:colOff>
                    <xdr:row>83</xdr:row>
                    <xdr:rowOff>0</xdr:rowOff>
                  </from>
                  <to>
                    <xdr:col>6</xdr:col>
                    <xdr:colOff>866775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1" r:id="rId202" name="Option Button 913">
              <controlPr defaultSize="0" autoFill="0" autoLine="0" autoPict="0">
                <anchor moveWithCells="1">
                  <from>
                    <xdr:col>6</xdr:col>
                    <xdr:colOff>0</xdr:colOff>
                    <xdr:row>84</xdr:row>
                    <xdr:rowOff>0</xdr:rowOff>
                  </from>
                  <to>
                    <xdr:col>6</xdr:col>
                    <xdr:colOff>866775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2" r:id="rId203" name="Option Button 914">
              <controlPr defaultSize="0" autoFill="0" autoLine="0" autoPict="0">
                <anchor moveWithCells="1">
                  <from>
                    <xdr:col>6</xdr:col>
                    <xdr:colOff>0</xdr:colOff>
                    <xdr:row>85</xdr:row>
                    <xdr:rowOff>0</xdr:rowOff>
                  </from>
                  <to>
                    <xdr:col>6</xdr:col>
                    <xdr:colOff>866775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3" r:id="rId204" name="Option Button 915">
              <controlPr defaultSize="0" autoFill="0" autoLine="0" autoPict="0">
                <anchor moveWithCells="1">
                  <from>
                    <xdr:col>6</xdr:col>
                    <xdr:colOff>0</xdr:colOff>
                    <xdr:row>86</xdr:row>
                    <xdr:rowOff>0</xdr:rowOff>
                  </from>
                  <to>
                    <xdr:col>7</xdr:col>
                    <xdr:colOff>142875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4" r:id="rId205" name="Option Button 916">
              <controlPr defaultSize="0" autoFill="0" autoLine="0" autoPict="0">
                <anchor moveWithCells="1">
                  <from>
                    <xdr:col>7</xdr:col>
                    <xdr:colOff>342900</xdr:colOff>
                    <xdr:row>75</xdr:row>
                    <xdr:rowOff>0</xdr:rowOff>
                  </from>
                  <to>
                    <xdr:col>8</xdr:col>
                    <xdr:colOff>1800225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6" r:id="rId206" name="Option Button 918">
              <controlPr defaultSize="0" autoFill="0" autoLine="0" autoPict="0">
                <anchor moveWithCells="1">
                  <from>
                    <xdr:col>7</xdr:col>
                    <xdr:colOff>342900</xdr:colOff>
                    <xdr:row>76</xdr:row>
                    <xdr:rowOff>238125</xdr:rowOff>
                  </from>
                  <to>
                    <xdr:col>8</xdr:col>
                    <xdr:colOff>1581150</xdr:colOff>
                    <xdr:row>79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8" r:id="rId207" name="Option Button 920">
              <controlPr defaultSize="0" autoFill="0" autoLine="0" autoPict="0">
                <anchor moveWithCells="1">
                  <from>
                    <xdr:col>7</xdr:col>
                    <xdr:colOff>342900</xdr:colOff>
                    <xdr:row>78</xdr:row>
                    <xdr:rowOff>238125</xdr:rowOff>
                  </from>
                  <to>
                    <xdr:col>8</xdr:col>
                    <xdr:colOff>1581150</xdr:colOff>
                    <xdr:row>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" r:id="rId208" name="Option Button 922">
              <controlPr defaultSize="0" autoFill="0" autoLine="0" autoPict="0">
                <anchor moveWithCells="1">
                  <from>
                    <xdr:col>7</xdr:col>
                    <xdr:colOff>342900</xdr:colOff>
                    <xdr:row>80</xdr:row>
                    <xdr:rowOff>238125</xdr:rowOff>
                  </from>
                  <to>
                    <xdr:col>8</xdr:col>
                    <xdr:colOff>1581150</xdr:colOff>
                    <xdr:row>83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" r:id="rId209" name="Option Button 924">
              <controlPr defaultSize="0" autoFill="0" autoLine="0" autoPict="0">
                <anchor moveWithCells="1">
                  <from>
                    <xdr:col>7</xdr:col>
                    <xdr:colOff>342900</xdr:colOff>
                    <xdr:row>82</xdr:row>
                    <xdr:rowOff>238125</xdr:rowOff>
                  </from>
                  <to>
                    <xdr:col>8</xdr:col>
                    <xdr:colOff>1533525</xdr:colOff>
                    <xdr:row>85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" r:id="rId210" name="Option Button 927">
              <controlPr defaultSize="0" autoFill="0" autoLine="0" autoPict="0">
                <anchor moveWithCells="1">
                  <from>
                    <xdr:col>9</xdr:col>
                    <xdr:colOff>0</xdr:colOff>
                    <xdr:row>75</xdr:row>
                    <xdr:rowOff>0</xdr:rowOff>
                  </from>
                  <to>
                    <xdr:col>9</xdr:col>
                    <xdr:colOff>866775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" r:id="rId211" name="Option Button 928">
              <controlPr defaultSize="0" autoFill="0" autoLine="0" autoPict="0">
                <anchor moveWithCells="1">
                  <from>
                    <xdr:col>9</xdr:col>
                    <xdr:colOff>0</xdr:colOff>
                    <xdr:row>76</xdr:row>
                    <xdr:rowOff>0</xdr:rowOff>
                  </from>
                  <to>
                    <xdr:col>10</xdr:col>
                    <xdr:colOff>133350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" r:id="rId212" name="Option Button 929">
              <controlPr defaultSize="0" autoFill="0" autoLine="0" autoPict="0">
                <anchor moveWithCells="1">
                  <from>
                    <xdr:col>9</xdr:col>
                    <xdr:colOff>0</xdr:colOff>
                    <xdr:row>77</xdr:row>
                    <xdr:rowOff>0</xdr:rowOff>
                  </from>
                  <to>
                    <xdr:col>9</xdr:col>
                    <xdr:colOff>866775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" r:id="rId213" name="Option Button 930">
              <controlPr defaultSize="0" autoFill="0" autoLine="0" autoPict="0">
                <anchor moveWithCells="1">
                  <from>
                    <xdr:col>9</xdr:col>
                    <xdr:colOff>0</xdr:colOff>
                    <xdr:row>78</xdr:row>
                    <xdr:rowOff>0</xdr:rowOff>
                  </from>
                  <to>
                    <xdr:col>9</xdr:col>
                    <xdr:colOff>866775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" r:id="rId214" name="Option Button 931">
              <controlPr defaultSize="0" autoFill="0" autoLine="0" autoPict="0">
                <anchor moveWithCells="1">
                  <from>
                    <xdr:col>9</xdr:col>
                    <xdr:colOff>0</xdr:colOff>
                    <xdr:row>79</xdr:row>
                    <xdr:rowOff>0</xdr:rowOff>
                  </from>
                  <to>
                    <xdr:col>9</xdr:col>
                    <xdr:colOff>866775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" r:id="rId215" name="Option Button 932">
              <controlPr defaultSize="0" autoFill="0" autoLine="0" autoPict="0">
                <anchor moveWithCells="1">
                  <from>
                    <xdr:col>9</xdr:col>
                    <xdr:colOff>0</xdr:colOff>
                    <xdr:row>80</xdr:row>
                    <xdr:rowOff>0</xdr:rowOff>
                  </from>
                  <to>
                    <xdr:col>9</xdr:col>
                    <xdr:colOff>866775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" r:id="rId216" name="Option Button 933">
              <controlPr defaultSize="0" autoFill="0" autoLine="0" autoPict="0">
                <anchor moveWithCells="1">
                  <from>
                    <xdr:col>9</xdr:col>
                    <xdr:colOff>0</xdr:colOff>
                    <xdr:row>81</xdr:row>
                    <xdr:rowOff>0</xdr:rowOff>
                  </from>
                  <to>
                    <xdr:col>9</xdr:col>
                    <xdr:colOff>866775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" r:id="rId217" name="Option Button 934">
              <controlPr defaultSize="0" autoFill="0" autoLine="0" autoPict="0">
                <anchor moveWithCells="1">
                  <from>
                    <xdr:col>9</xdr:col>
                    <xdr:colOff>0</xdr:colOff>
                    <xdr:row>82</xdr:row>
                    <xdr:rowOff>0</xdr:rowOff>
                  </from>
                  <to>
                    <xdr:col>9</xdr:col>
                    <xdr:colOff>866775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" r:id="rId218" name="Option Button 935">
              <controlPr defaultSize="0" autoFill="0" autoLine="0" autoPict="0">
                <anchor moveWithCells="1">
                  <from>
                    <xdr:col>9</xdr:col>
                    <xdr:colOff>0</xdr:colOff>
                    <xdr:row>83</xdr:row>
                    <xdr:rowOff>0</xdr:rowOff>
                  </from>
                  <to>
                    <xdr:col>9</xdr:col>
                    <xdr:colOff>866775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" r:id="rId219" name="Option Button 936">
              <controlPr defaultSize="0" autoFill="0" autoLine="0" autoPict="0">
                <anchor moveWithCells="1">
                  <from>
                    <xdr:col>9</xdr:col>
                    <xdr:colOff>0</xdr:colOff>
                    <xdr:row>84</xdr:row>
                    <xdr:rowOff>0</xdr:rowOff>
                  </from>
                  <to>
                    <xdr:col>9</xdr:col>
                    <xdr:colOff>866775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" r:id="rId220" name="Option Button 937">
              <controlPr defaultSize="0" autoFill="0" autoLine="0" autoPict="0">
                <anchor moveWithCells="1">
                  <from>
                    <xdr:col>9</xdr:col>
                    <xdr:colOff>0</xdr:colOff>
                    <xdr:row>85</xdr:row>
                    <xdr:rowOff>0</xdr:rowOff>
                  </from>
                  <to>
                    <xdr:col>9</xdr:col>
                    <xdr:colOff>866775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" r:id="rId221" name="Option Button 938">
              <controlPr defaultSize="0" autoFill="0" autoLine="0" autoPict="0">
                <anchor moveWithCells="1">
                  <from>
                    <xdr:col>9</xdr:col>
                    <xdr:colOff>0</xdr:colOff>
                    <xdr:row>86</xdr:row>
                    <xdr:rowOff>0</xdr:rowOff>
                  </from>
                  <to>
                    <xdr:col>10</xdr:col>
                    <xdr:colOff>85725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7" r:id="rId222" name="Option Button 939">
              <controlPr defaultSize="0" autoFill="0" autoLine="0" autoPict="0">
                <anchor moveWithCells="1">
                  <from>
                    <xdr:col>11</xdr:col>
                    <xdr:colOff>0</xdr:colOff>
                    <xdr:row>75</xdr:row>
                    <xdr:rowOff>0</xdr:rowOff>
                  </from>
                  <to>
                    <xdr:col>11</xdr:col>
                    <xdr:colOff>866775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8" r:id="rId223" name="Option Button 940">
              <controlPr defaultSize="0" autoFill="0" autoLine="0" autoPict="0">
                <anchor moveWithCells="1">
                  <from>
                    <xdr:col>10</xdr:col>
                    <xdr:colOff>304800</xdr:colOff>
                    <xdr:row>76</xdr:row>
                    <xdr:rowOff>0</xdr:rowOff>
                  </from>
                  <to>
                    <xdr:col>12</xdr:col>
                    <xdr:colOff>190500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9" r:id="rId224" name="Option Button 941">
              <controlPr defaultSize="0" autoFill="0" autoLine="0" autoPict="0">
                <anchor moveWithCells="1">
                  <from>
                    <xdr:col>11</xdr:col>
                    <xdr:colOff>0</xdr:colOff>
                    <xdr:row>77</xdr:row>
                    <xdr:rowOff>0</xdr:rowOff>
                  </from>
                  <to>
                    <xdr:col>11</xdr:col>
                    <xdr:colOff>866775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0" r:id="rId225" name="Option Button 942">
              <controlPr defaultSize="0" autoFill="0" autoLine="0" autoPict="0">
                <anchor moveWithCells="1">
                  <from>
                    <xdr:col>11</xdr:col>
                    <xdr:colOff>0</xdr:colOff>
                    <xdr:row>78</xdr:row>
                    <xdr:rowOff>0</xdr:rowOff>
                  </from>
                  <to>
                    <xdr:col>11</xdr:col>
                    <xdr:colOff>866775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1" r:id="rId226" name="Option Button 943">
              <controlPr defaultSize="0" autoFill="0" autoLine="0" autoPict="0">
                <anchor moveWithCells="1">
                  <from>
                    <xdr:col>11</xdr:col>
                    <xdr:colOff>0</xdr:colOff>
                    <xdr:row>79</xdr:row>
                    <xdr:rowOff>0</xdr:rowOff>
                  </from>
                  <to>
                    <xdr:col>11</xdr:col>
                    <xdr:colOff>866775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2" r:id="rId227" name="Option Button 944">
              <controlPr defaultSize="0" autoFill="0" autoLine="0" autoPict="0">
                <anchor moveWithCells="1">
                  <from>
                    <xdr:col>11</xdr:col>
                    <xdr:colOff>0</xdr:colOff>
                    <xdr:row>80</xdr:row>
                    <xdr:rowOff>0</xdr:rowOff>
                  </from>
                  <to>
                    <xdr:col>11</xdr:col>
                    <xdr:colOff>866775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3" r:id="rId228" name="Option Button 945">
              <controlPr defaultSize="0" autoFill="0" autoLine="0" autoPict="0">
                <anchor moveWithCells="1">
                  <from>
                    <xdr:col>11</xdr:col>
                    <xdr:colOff>0</xdr:colOff>
                    <xdr:row>81</xdr:row>
                    <xdr:rowOff>0</xdr:rowOff>
                  </from>
                  <to>
                    <xdr:col>11</xdr:col>
                    <xdr:colOff>866775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4" r:id="rId229" name="Option Button 946">
              <controlPr defaultSize="0" autoFill="0" autoLine="0" autoPict="0">
                <anchor moveWithCells="1">
                  <from>
                    <xdr:col>11</xdr:col>
                    <xdr:colOff>0</xdr:colOff>
                    <xdr:row>82</xdr:row>
                    <xdr:rowOff>0</xdr:rowOff>
                  </from>
                  <to>
                    <xdr:col>11</xdr:col>
                    <xdr:colOff>866775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5" r:id="rId230" name="Option Button 947">
              <controlPr defaultSize="0" autoFill="0" autoLine="0" autoPict="0">
                <anchor moveWithCells="1">
                  <from>
                    <xdr:col>11</xdr:col>
                    <xdr:colOff>0</xdr:colOff>
                    <xdr:row>83</xdr:row>
                    <xdr:rowOff>0</xdr:rowOff>
                  </from>
                  <to>
                    <xdr:col>11</xdr:col>
                    <xdr:colOff>866775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6" r:id="rId231" name="Option Button 948">
              <controlPr defaultSize="0" autoFill="0" autoLine="0" autoPict="0">
                <anchor moveWithCells="1">
                  <from>
                    <xdr:col>11</xdr:col>
                    <xdr:colOff>0</xdr:colOff>
                    <xdr:row>84</xdr:row>
                    <xdr:rowOff>0</xdr:rowOff>
                  </from>
                  <to>
                    <xdr:col>11</xdr:col>
                    <xdr:colOff>866775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7" r:id="rId232" name="Option Button 949">
              <controlPr defaultSize="0" autoFill="0" autoLine="0" autoPict="0">
                <anchor moveWithCells="1">
                  <from>
                    <xdr:col>11</xdr:col>
                    <xdr:colOff>0</xdr:colOff>
                    <xdr:row>85</xdr:row>
                    <xdr:rowOff>0</xdr:rowOff>
                  </from>
                  <to>
                    <xdr:col>11</xdr:col>
                    <xdr:colOff>866775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8" r:id="rId233" name="Option Button 950">
              <controlPr defaultSize="0" autoFill="0" autoLine="0" autoPict="0">
                <anchor moveWithCells="1">
                  <from>
                    <xdr:col>11</xdr:col>
                    <xdr:colOff>0</xdr:colOff>
                    <xdr:row>86</xdr:row>
                    <xdr:rowOff>0</xdr:rowOff>
                  </from>
                  <to>
                    <xdr:col>12</xdr:col>
                    <xdr:colOff>38100</xdr:colOff>
                    <xdr:row>87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K1119"/>
  <sheetViews>
    <sheetView showGridLines="0" zoomScale="85" zoomScaleNormal="85" workbookViewId="0">
      <pane xSplit="3" ySplit="2" topLeftCell="D3" activePane="bottomRight" state="frozen"/>
      <selection pane="topRight" activeCell="C1" sqref="C1"/>
      <selection pane="bottomLeft" activeCell="A2" sqref="A2"/>
      <selection pane="bottomRight" activeCell="G22" sqref="G22"/>
    </sheetView>
  </sheetViews>
  <sheetFormatPr defaultColWidth="9" defaultRowHeight="13.5" outlineLevelCol="1"/>
  <cols>
    <col min="1" max="1" width="20.625" style="11" hidden="1" customWidth="1" outlineLevel="1"/>
    <col min="2" max="2" width="7" style="11" customWidth="1" outlineLevel="1"/>
    <col min="3" max="3" width="25.75" style="11" customWidth="1"/>
    <col min="4" max="8" width="12" style="11" customWidth="1"/>
    <col min="9" max="11" width="12" style="51" customWidth="1"/>
    <col min="12" max="12" width="11.625" style="11" customWidth="1"/>
    <col min="13" max="16384" width="9" style="11"/>
  </cols>
  <sheetData>
    <row r="2" spans="1:11" s="3" customFormat="1" ht="17.25" customHeight="1" thickBot="1">
      <c r="A2" s="2"/>
      <c r="C2" s="4" t="s">
        <v>12</v>
      </c>
      <c r="D2" s="213" t="s">
        <v>13</v>
      </c>
      <c r="E2" s="213"/>
      <c r="F2" s="213"/>
      <c r="G2" s="213"/>
      <c r="H2" s="214" t="s">
        <v>14</v>
      </c>
      <c r="I2" s="214"/>
      <c r="J2" s="214"/>
      <c r="K2" s="214"/>
    </row>
    <row r="3" spans="1:11" ht="24" customHeight="1">
      <c r="A3" s="5" t="s">
        <v>15</v>
      </c>
      <c r="B3" s="6"/>
      <c r="C3" s="7" t="s">
        <v>16</v>
      </c>
      <c r="D3" s="8" t="s">
        <v>17</v>
      </c>
      <c r="E3" s="9" t="s">
        <v>18</v>
      </c>
      <c r="F3" s="9" t="s">
        <v>19</v>
      </c>
      <c r="G3" s="9" t="s">
        <v>20</v>
      </c>
      <c r="H3" s="9" t="s">
        <v>17</v>
      </c>
      <c r="I3" s="9" t="s">
        <v>18</v>
      </c>
      <c r="J3" s="9" t="s">
        <v>19</v>
      </c>
      <c r="K3" s="10" t="s">
        <v>20</v>
      </c>
    </row>
    <row r="4" spans="1:11" ht="24" customHeight="1" thickBot="1">
      <c r="A4" s="12" t="s">
        <v>21</v>
      </c>
      <c r="B4" s="6"/>
      <c r="C4" s="13" t="s">
        <v>22</v>
      </c>
      <c r="D4" s="14"/>
      <c r="E4" s="14"/>
      <c r="F4" s="14" t="s">
        <v>208</v>
      </c>
      <c r="G4" s="14"/>
      <c r="H4" s="14"/>
      <c r="I4" s="14"/>
      <c r="J4" s="14"/>
      <c r="K4" s="14"/>
    </row>
    <row r="5" spans="1:11" ht="17.25" hidden="1" customHeight="1">
      <c r="A5" s="211" t="s">
        <v>25</v>
      </c>
      <c r="B5" s="6"/>
      <c r="C5" s="13" t="s">
        <v>26</v>
      </c>
      <c r="D5" s="15" t="s">
        <v>27</v>
      </c>
      <c r="E5" s="15" t="s">
        <v>27</v>
      </c>
      <c r="F5" s="15" t="s">
        <v>27</v>
      </c>
      <c r="G5" s="15" t="s">
        <v>28</v>
      </c>
      <c r="H5" s="16" t="s">
        <v>27</v>
      </c>
      <c r="I5" s="16" t="s">
        <v>27</v>
      </c>
      <c r="J5" s="16" t="s">
        <v>27</v>
      </c>
      <c r="K5" s="16" t="s">
        <v>28</v>
      </c>
    </row>
    <row r="6" spans="1:11" ht="17.25" hidden="1" customHeight="1">
      <c r="A6" s="211"/>
      <c r="B6" s="6"/>
      <c r="C6" s="13" t="s">
        <v>29</v>
      </c>
      <c r="D6" s="17">
        <v>2</v>
      </c>
      <c r="E6" s="17">
        <v>4</v>
      </c>
      <c r="F6" s="17">
        <v>10</v>
      </c>
      <c r="G6" s="17">
        <v>10</v>
      </c>
      <c r="H6" s="18">
        <v>2</v>
      </c>
      <c r="I6" s="18">
        <v>4</v>
      </c>
      <c r="J6" s="18">
        <v>10</v>
      </c>
      <c r="K6" s="18">
        <v>10</v>
      </c>
    </row>
    <row r="7" spans="1:11" ht="17.25" hidden="1" customHeight="1" thickBot="1">
      <c r="A7" s="212"/>
      <c r="B7" s="6"/>
      <c r="C7" s="19" t="s">
        <v>30</v>
      </c>
      <c r="D7" s="20">
        <v>4</v>
      </c>
      <c r="E7" s="20">
        <v>10</v>
      </c>
      <c r="F7" s="20">
        <v>20</v>
      </c>
      <c r="G7" s="20">
        <v>20</v>
      </c>
      <c r="H7" s="21">
        <v>4</v>
      </c>
      <c r="I7" s="21">
        <v>10</v>
      </c>
      <c r="J7" s="21">
        <v>20</v>
      </c>
      <c r="K7" s="21">
        <v>20</v>
      </c>
    </row>
    <row r="8" spans="1:11" ht="17.25" hidden="1" customHeight="1">
      <c r="A8" s="215" t="s">
        <v>31</v>
      </c>
      <c r="B8" s="6"/>
      <c r="C8" s="23" t="s">
        <v>32</v>
      </c>
      <c r="D8" s="24"/>
      <c r="E8" s="24"/>
      <c r="F8" s="24"/>
      <c r="G8" s="24"/>
      <c r="H8" s="25"/>
      <c r="I8" s="25"/>
      <c r="J8" s="25"/>
      <c r="K8" s="25"/>
    </row>
    <row r="9" spans="1:11" ht="17.25" hidden="1" customHeight="1" thickBot="1">
      <c r="A9" s="212"/>
      <c r="B9" s="6"/>
      <c r="C9" s="26" t="s">
        <v>33</v>
      </c>
      <c r="D9" s="27"/>
      <c r="E9" s="27"/>
      <c r="F9" s="27"/>
      <c r="G9" s="27"/>
      <c r="H9" s="28"/>
      <c r="I9" s="28"/>
      <c r="J9" s="28"/>
      <c r="K9" s="28"/>
    </row>
    <row r="10" spans="1:11" ht="24.95" customHeight="1" thickBot="1">
      <c r="A10" s="29" t="s">
        <v>34</v>
      </c>
      <c r="B10" s="6"/>
      <c r="C10" s="30" t="s">
        <v>35</v>
      </c>
      <c r="D10" s="31">
        <v>0</v>
      </c>
      <c r="E10" s="31">
        <v>0</v>
      </c>
      <c r="F10" s="31">
        <v>1000</v>
      </c>
      <c r="G10" s="31">
        <v>100</v>
      </c>
      <c r="H10" s="32"/>
      <c r="I10" s="32"/>
      <c r="J10" s="32"/>
      <c r="K10" s="32"/>
    </row>
    <row r="11" spans="1:11" ht="17.25" hidden="1" customHeight="1">
      <c r="A11" s="22" t="s">
        <v>36</v>
      </c>
      <c r="C11" s="33"/>
      <c r="D11" s="34"/>
      <c r="E11" s="34"/>
      <c r="F11" s="34"/>
      <c r="G11" s="34"/>
      <c r="H11" s="34"/>
      <c r="I11" s="34"/>
      <c r="J11" s="34"/>
      <c r="K11" s="34"/>
    </row>
    <row r="12" spans="1:11" ht="24.95" customHeight="1">
      <c r="A12" s="211" t="s">
        <v>37</v>
      </c>
      <c r="B12" s="6"/>
      <c r="C12" s="35" t="s">
        <v>38</v>
      </c>
      <c r="D12" s="36"/>
      <c r="E12" s="36"/>
      <c r="F12" s="36"/>
      <c r="G12" s="36"/>
      <c r="H12" s="37">
        <v>0</v>
      </c>
      <c r="I12" s="37">
        <v>0</v>
      </c>
      <c r="J12" s="37">
        <v>0</v>
      </c>
      <c r="K12" s="37">
        <v>0</v>
      </c>
    </row>
    <row r="13" spans="1:11" ht="24.95" customHeight="1">
      <c r="A13" s="211"/>
      <c r="B13" s="6"/>
      <c r="C13" s="35" t="s">
        <v>39</v>
      </c>
      <c r="D13" s="38"/>
      <c r="E13" s="38"/>
      <c r="F13" s="38"/>
      <c r="G13" s="38"/>
      <c r="H13" s="39">
        <v>0</v>
      </c>
      <c r="I13" s="39">
        <v>0</v>
      </c>
      <c r="J13" s="39">
        <v>0</v>
      </c>
      <c r="K13" s="39">
        <v>0</v>
      </c>
    </row>
    <row r="14" spans="1:11" ht="17.25" hidden="1" customHeight="1">
      <c r="A14" s="211" t="s">
        <v>40</v>
      </c>
      <c r="B14" s="6"/>
      <c r="C14" s="40" t="s">
        <v>41</v>
      </c>
      <c r="D14" s="41"/>
      <c r="E14" s="41"/>
      <c r="F14" s="41"/>
      <c r="G14" s="41"/>
      <c r="H14" s="41">
        <v>0</v>
      </c>
      <c r="I14" s="41">
        <v>0</v>
      </c>
      <c r="J14" s="41">
        <v>0</v>
      </c>
      <c r="K14" s="41">
        <v>0</v>
      </c>
    </row>
    <row r="15" spans="1:11" ht="17.25" hidden="1" customHeight="1" thickBot="1">
      <c r="A15" s="212"/>
      <c r="B15" s="6"/>
      <c r="C15" s="42" t="s">
        <v>42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</row>
    <row r="16" spans="1:11" ht="17.25" hidden="1" customHeight="1" thickBot="1">
      <c r="A16" s="44" t="s">
        <v>43</v>
      </c>
      <c r="B16" s="45"/>
      <c r="C16" s="46"/>
      <c r="D16" s="47">
        <v>60000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ht="6.75" customHeight="1">
      <c r="C17" s="48"/>
      <c r="D17" s="49"/>
      <c r="E17" s="49"/>
      <c r="F17" s="49"/>
      <c r="G17" s="49"/>
      <c r="H17" s="49"/>
      <c r="I17" s="49"/>
      <c r="J17" s="49"/>
      <c r="K17" s="49"/>
    </row>
    <row r="18" spans="1:11" ht="17.25" customHeight="1" thickBot="1">
      <c r="A18" s="50" t="s">
        <v>44</v>
      </c>
      <c r="B18" s="50"/>
      <c r="C18" s="48"/>
      <c r="D18" s="51"/>
      <c r="E18" s="51"/>
      <c r="F18" s="51"/>
      <c r="G18" s="51"/>
      <c r="H18" s="51"/>
    </row>
    <row r="19" spans="1:11" ht="24.95" customHeight="1">
      <c r="A19" s="202" t="s">
        <v>45</v>
      </c>
      <c r="B19" s="6"/>
      <c r="C19" s="23" t="s">
        <v>46</v>
      </c>
      <c r="D19" s="52" t="e">
        <f t="shared" ref="D19:K19" si="0">VLOOKUP(D4,$C$1072:$D$1118,2,FALSE)</f>
        <v>#N/A</v>
      </c>
      <c r="E19" s="52" t="e">
        <f t="shared" si="0"/>
        <v>#N/A</v>
      </c>
      <c r="F19" s="52" t="str">
        <f t="shared" si="0"/>
        <v>九州運輸局</v>
      </c>
      <c r="G19" s="52" t="e">
        <f t="shared" si="0"/>
        <v>#N/A</v>
      </c>
      <c r="H19" s="53" t="e">
        <f t="shared" si="0"/>
        <v>#N/A</v>
      </c>
      <c r="I19" s="53" t="e">
        <f t="shared" si="0"/>
        <v>#N/A</v>
      </c>
      <c r="J19" s="53" t="e">
        <f t="shared" si="0"/>
        <v>#N/A</v>
      </c>
      <c r="K19" s="53" t="e">
        <f t="shared" si="0"/>
        <v>#N/A</v>
      </c>
    </row>
    <row r="20" spans="1:11" ht="24.95" customHeight="1" thickBot="1">
      <c r="A20" s="203"/>
      <c r="B20" s="6"/>
      <c r="C20" s="26" t="s">
        <v>47</v>
      </c>
      <c r="D20" s="54" t="str">
        <f t="shared" ref="D20:G20" si="1">VLOOKUP(D157,$C$160:$D$167,2,FALSE)</f>
        <v>小型車</v>
      </c>
      <c r="E20" s="54" t="str">
        <f t="shared" si="1"/>
        <v>中型車</v>
      </c>
      <c r="F20" s="54" t="str">
        <f t="shared" si="1"/>
        <v>大型車</v>
      </c>
      <c r="G20" s="54" t="str">
        <f t="shared" si="1"/>
        <v>トレーラー</v>
      </c>
      <c r="H20" s="55" t="str">
        <f>VLOOKUP(H157,$C$160:$D$167,2,FALSE)</f>
        <v>小型車</v>
      </c>
      <c r="I20" s="55" t="str">
        <f>VLOOKUP(I157,$C$160:$D$167,2,FALSE)</f>
        <v>中型車</v>
      </c>
      <c r="J20" s="55" t="str">
        <f>VLOOKUP(J157,$C$160:$D$167,2,FALSE)</f>
        <v>大型車</v>
      </c>
      <c r="K20" s="55" t="str">
        <f>VLOOKUP(K157,$C$160:$D$167,2,FALSE)</f>
        <v>トレーラー</v>
      </c>
    </row>
    <row r="21" spans="1:11" ht="6" customHeight="1" thickBot="1">
      <c r="C21" s="48"/>
      <c r="D21" s="56"/>
      <c r="E21" s="56"/>
      <c r="F21" s="56"/>
      <c r="G21" s="56"/>
      <c r="H21" s="51"/>
    </row>
    <row r="22" spans="1:11" ht="25.5" customHeight="1" thickBot="1">
      <c r="A22" s="204" t="s">
        <v>48</v>
      </c>
      <c r="B22" s="57"/>
      <c r="C22" s="58" t="s">
        <v>49</v>
      </c>
      <c r="D22" s="59" t="e">
        <f>+D59</f>
        <v>#N/A</v>
      </c>
      <c r="E22" s="59" t="e">
        <f t="shared" ref="E22:G23" si="2">+E59</f>
        <v>#N/A</v>
      </c>
      <c r="F22" s="59">
        <f t="shared" si="2"/>
        <v>250490</v>
      </c>
      <c r="G22" s="59" t="e">
        <f t="shared" si="2"/>
        <v>#N/A</v>
      </c>
      <c r="H22" s="60"/>
      <c r="I22" s="60"/>
      <c r="J22" s="60"/>
      <c r="K22" s="60"/>
    </row>
    <row r="23" spans="1:11" ht="17.25" hidden="1" customHeight="1">
      <c r="A23" s="205"/>
      <c r="B23" s="6"/>
      <c r="C23" s="61" t="s">
        <v>50</v>
      </c>
      <c r="D23" s="62" t="e">
        <f>+D60</f>
        <v>#N/A</v>
      </c>
      <c r="E23" s="62" t="e">
        <f t="shared" si="2"/>
        <v>#N/A</v>
      </c>
      <c r="F23" s="62">
        <f t="shared" si="2"/>
        <v>250500</v>
      </c>
      <c r="G23" s="62" t="e">
        <f t="shared" si="2"/>
        <v>#N/A</v>
      </c>
      <c r="H23" s="63"/>
      <c r="I23" s="63"/>
      <c r="J23" s="63"/>
      <c r="K23" s="63"/>
    </row>
    <row r="24" spans="1:11" ht="17.25" hidden="1" customHeight="1">
      <c r="A24" s="205"/>
      <c r="B24" s="6"/>
      <c r="C24" s="61" t="s">
        <v>51</v>
      </c>
      <c r="D24" s="62" t="e">
        <f>ROUND(D23*10%,0)</f>
        <v>#N/A</v>
      </c>
      <c r="E24" s="62" t="e">
        <f t="shared" ref="E24:G24" si="3">ROUND(E23*10%,0)</f>
        <v>#N/A</v>
      </c>
      <c r="F24" s="62">
        <f t="shared" si="3"/>
        <v>25050</v>
      </c>
      <c r="G24" s="62" t="e">
        <f t="shared" si="3"/>
        <v>#N/A</v>
      </c>
      <c r="H24" s="63"/>
      <c r="I24" s="63"/>
      <c r="J24" s="63"/>
      <c r="K24" s="63"/>
    </row>
    <row r="25" spans="1:11" ht="24.95" hidden="1" customHeight="1" thickBot="1">
      <c r="A25" s="203"/>
      <c r="B25" s="6"/>
      <c r="C25" s="64" t="s">
        <v>52</v>
      </c>
      <c r="D25" s="65" t="e">
        <f>SUM(D23:D24)</f>
        <v>#N/A</v>
      </c>
      <c r="E25" s="65" t="e">
        <f t="shared" ref="E25:G25" si="4">SUM(E23:E24)</f>
        <v>#N/A</v>
      </c>
      <c r="F25" s="65">
        <f t="shared" si="4"/>
        <v>275550</v>
      </c>
      <c r="G25" s="65" t="e">
        <f t="shared" si="4"/>
        <v>#N/A</v>
      </c>
      <c r="H25" s="66"/>
      <c r="I25" s="66"/>
      <c r="J25" s="66"/>
      <c r="K25" s="66"/>
    </row>
    <row r="26" spans="1:11" ht="6" hidden="1" customHeight="1" thickBot="1">
      <c r="C26" s="48"/>
      <c r="D26" s="67"/>
      <c r="E26" s="67"/>
      <c r="F26" s="67"/>
      <c r="G26" s="67"/>
      <c r="H26" s="67"/>
      <c r="I26" s="67"/>
      <c r="J26" s="67"/>
      <c r="K26" s="67"/>
    </row>
    <row r="27" spans="1:11" ht="17.25" hidden="1" customHeight="1">
      <c r="A27" s="206" t="s">
        <v>53</v>
      </c>
      <c r="B27" s="68"/>
      <c r="C27" s="69" t="s">
        <v>54</v>
      </c>
      <c r="D27" s="70"/>
      <c r="E27" s="70"/>
      <c r="F27" s="70"/>
      <c r="G27" s="70"/>
      <c r="H27" s="70" t="e">
        <f t="shared" ref="H27:K27" si="5">+H109</f>
        <v>#N/A</v>
      </c>
      <c r="I27" s="70" t="e">
        <f t="shared" si="5"/>
        <v>#N/A</v>
      </c>
      <c r="J27" s="70" t="e">
        <f t="shared" si="5"/>
        <v>#N/A</v>
      </c>
      <c r="K27" s="70" t="e">
        <f t="shared" si="5"/>
        <v>#N/A</v>
      </c>
    </row>
    <row r="28" spans="1:11" ht="17.25" hidden="1" customHeight="1">
      <c r="A28" s="207"/>
      <c r="B28" s="71"/>
      <c r="C28" s="61" t="s">
        <v>55</v>
      </c>
      <c r="D28" s="72"/>
      <c r="E28" s="72"/>
      <c r="F28" s="72"/>
      <c r="G28" s="72"/>
      <c r="H28" s="72" t="e">
        <f t="shared" ref="H28:K28" si="6">+H118</f>
        <v>#N/A</v>
      </c>
      <c r="I28" s="72" t="e">
        <f t="shared" si="6"/>
        <v>#N/A</v>
      </c>
      <c r="J28" s="72" t="e">
        <f t="shared" si="6"/>
        <v>#N/A</v>
      </c>
      <c r="K28" s="72" t="e">
        <f t="shared" si="6"/>
        <v>#N/A</v>
      </c>
    </row>
    <row r="29" spans="1:11" ht="17.25" hidden="1" customHeight="1">
      <c r="A29" s="207"/>
      <c r="B29" s="71"/>
      <c r="C29" s="61" t="s">
        <v>56</v>
      </c>
      <c r="D29" s="72"/>
      <c r="E29" s="72"/>
      <c r="F29" s="72"/>
      <c r="G29" s="72"/>
      <c r="H29" s="72" t="e">
        <f t="shared" ref="H29:K29" si="7">+H112</f>
        <v>#VALUE!</v>
      </c>
      <c r="I29" s="72" t="e">
        <f t="shared" si="7"/>
        <v>#VALUE!</v>
      </c>
      <c r="J29" s="72" t="e">
        <f t="shared" si="7"/>
        <v>#VALUE!</v>
      </c>
      <c r="K29" s="72" t="e">
        <f t="shared" si="7"/>
        <v>#VALUE!</v>
      </c>
    </row>
    <row r="30" spans="1:11" ht="17.25" hidden="1" customHeight="1" thickBot="1">
      <c r="A30" s="208"/>
      <c r="B30" s="71"/>
      <c r="C30" s="26" t="s">
        <v>57</v>
      </c>
      <c r="D30" s="73"/>
      <c r="E30" s="73"/>
      <c r="F30" s="73"/>
      <c r="G30" s="73"/>
      <c r="H30" s="73" t="e">
        <f t="shared" ref="H30:K30" si="8">SUM(H27:H29)</f>
        <v>#N/A</v>
      </c>
      <c r="I30" s="73" t="e">
        <f t="shared" si="8"/>
        <v>#N/A</v>
      </c>
      <c r="J30" s="73" t="e">
        <f t="shared" si="8"/>
        <v>#N/A</v>
      </c>
      <c r="K30" s="73" t="e">
        <f t="shared" si="8"/>
        <v>#N/A</v>
      </c>
    </row>
    <row r="31" spans="1:11" ht="17.25" hidden="1" customHeight="1">
      <c r="A31" s="206" t="s">
        <v>58</v>
      </c>
      <c r="B31" s="68"/>
      <c r="C31" s="69" t="s">
        <v>54</v>
      </c>
      <c r="D31" s="70"/>
      <c r="E31" s="70"/>
      <c r="F31" s="70"/>
      <c r="G31" s="70"/>
      <c r="H31" s="70" t="str">
        <f t="shared" ref="H31:K31" si="9">+H132</f>
        <v>-</v>
      </c>
      <c r="I31" s="70" t="str">
        <f t="shared" si="9"/>
        <v>-</v>
      </c>
      <c r="J31" s="70" t="str">
        <f t="shared" si="9"/>
        <v>-</v>
      </c>
      <c r="K31" s="70" t="str">
        <f t="shared" si="9"/>
        <v>-</v>
      </c>
    </row>
    <row r="32" spans="1:11" ht="17.25" hidden="1" customHeight="1">
      <c r="A32" s="207"/>
      <c r="B32" s="71"/>
      <c r="C32" s="61" t="s">
        <v>55</v>
      </c>
      <c r="D32" s="72"/>
      <c r="E32" s="72"/>
      <c r="F32" s="72"/>
      <c r="G32" s="72"/>
      <c r="H32" s="72" t="str">
        <f t="shared" ref="H32:K32" si="10">+H141</f>
        <v>-</v>
      </c>
      <c r="I32" s="72" t="str">
        <f t="shared" si="10"/>
        <v>-</v>
      </c>
      <c r="J32" s="72" t="str">
        <f t="shared" si="10"/>
        <v>-</v>
      </c>
      <c r="K32" s="72" t="str">
        <f t="shared" si="10"/>
        <v>-</v>
      </c>
    </row>
    <row r="33" spans="1:11" ht="17.25" hidden="1" customHeight="1">
      <c r="A33" s="207"/>
      <c r="B33" s="71"/>
      <c r="C33" s="61" t="s">
        <v>56</v>
      </c>
      <c r="D33" s="72"/>
      <c r="E33" s="72"/>
      <c r="F33" s="72"/>
      <c r="G33" s="72"/>
      <c r="H33" s="72" t="str">
        <f t="shared" ref="H33:K33" si="11">+H135</f>
        <v>-</v>
      </c>
      <c r="I33" s="72" t="str">
        <f t="shared" si="11"/>
        <v>-</v>
      </c>
      <c r="J33" s="72" t="str">
        <f t="shared" si="11"/>
        <v>-</v>
      </c>
      <c r="K33" s="72" t="str">
        <f t="shared" si="11"/>
        <v>-</v>
      </c>
    </row>
    <row r="34" spans="1:11" ht="17.25" hidden="1" customHeight="1" thickBot="1">
      <c r="A34" s="208"/>
      <c r="B34" s="71"/>
      <c r="C34" s="26" t="s">
        <v>59</v>
      </c>
      <c r="D34" s="73"/>
      <c r="E34" s="73"/>
      <c r="F34" s="73"/>
      <c r="G34" s="73"/>
      <c r="H34" s="73">
        <f t="shared" ref="H34:K34" si="12">SUM(H31:H33)</f>
        <v>0</v>
      </c>
      <c r="I34" s="73">
        <f t="shared" si="12"/>
        <v>0</v>
      </c>
      <c r="J34" s="73">
        <f t="shared" si="12"/>
        <v>0</v>
      </c>
      <c r="K34" s="73">
        <f t="shared" si="12"/>
        <v>0</v>
      </c>
    </row>
    <row r="35" spans="1:11" ht="24.95" customHeight="1">
      <c r="A35" s="206" t="s">
        <v>60</v>
      </c>
      <c r="B35" s="68"/>
      <c r="C35" s="74" t="s">
        <v>61</v>
      </c>
      <c r="D35" s="75"/>
      <c r="E35" s="75"/>
      <c r="F35" s="75"/>
      <c r="G35" s="75"/>
      <c r="H35" s="76" t="e">
        <f t="shared" ref="H35:K35" si="13">+H30+H34</f>
        <v>#N/A</v>
      </c>
      <c r="I35" s="76" t="e">
        <f t="shared" si="13"/>
        <v>#N/A</v>
      </c>
      <c r="J35" s="76" t="e">
        <f t="shared" si="13"/>
        <v>#N/A</v>
      </c>
      <c r="K35" s="76" t="e">
        <f t="shared" si="13"/>
        <v>#N/A</v>
      </c>
    </row>
    <row r="36" spans="1:11" ht="17.25" hidden="1" customHeight="1">
      <c r="A36" s="207"/>
      <c r="B36" s="71"/>
      <c r="C36" s="61" t="s">
        <v>62</v>
      </c>
      <c r="D36" s="72"/>
      <c r="E36" s="72"/>
      <c r="F36" s="72"/>
      <c r="G36" s="72"/>
      <c r="H36" s="72" t="e">
        <f t="shared" ref="H36:K36" si="14">IF(H35&lt;10000,CEILING(H35,50),IF(H35&gt;=10000,CEILING(H35,500)))</f>
        <v>#N/A</v>
      </c>
      <c r="I36" s="72" t="e">
        <f t="shared" si="14"/>
        <v>#N/A</v>
      </c>
      <c r="J36" s="72" t="e">
        <f t="shared" si="14"/>
        <v>#N/A</v>
      </c>
      <c r="K36" s="72" t="e">
        <f t="shared" si="14"/>
        <v>#N/A</v>
      </c>
    </row>
    <row r="37" spans="1:11" ht="17.25" hidden="1" customHeight="1">
      <c r="A37" s="207"/>
      <c r="B37" s="71"/>
      <c r="C37" s="61" t="s">
        <v>63</v>
      </c>
      <c r="D37" s="72"/>
      <c r="E37" s="72"/>
      <c r="F37" s="72"/>
      <c r="G37" s="72"/>
      <c r="H37" s="72" t="e">
        <f t="shared" ref="H37:K37" si="15">ROUND(H36*10%,0)</f>
        <v>#N/A</v>
      </c>
      <c r="I37" s="72" t="e">
        <f t="shared" si="15"/>
        <v>#N/A</v>
      </c>
      <c r="J37" s="72" t="e">
        <f t="shared" si="15"/>
        <v>#N/A</v>
      </c>
      <c r="K37" s="72" t="e">
        <f t="shared" si="15"/>
        <v>#N/A</v>
      </c>
    </row>
    <row r="38" spans="1:11" ht="24.95" hidden="1" customHeight="1" thickBot="1">
      <c r="A38" s="208"/>
      <c r="B38" s="71"/>
      <c r="C38" s="77" t="s">
        <v>64</v>
      </c>
      <c r="D38" s="66"/>
      <c r="E38" s="66"/>
      <c r="F38" s="66"/>
      <c r="G38" s="66"/>
      <c r="H38" s="78" t="e">
        <f t="shared" ref="H38:K38" si="16">SUM(H36:H37)</f>
        <v>#N/A</v>
      </c>
      <c r="I38" s="78" t="e">
        <f t="shared" si="16"/>
        <v>#N/A</v>
      </c>
      <c r="J38" s="78" t="e">
        <f t="shared" si="16"/>
        <v>#N/A</v>
      </c>
      <c r="K38" s="78" t="e">
        <f t="shared" si="16"/>
        <v>#N/A</v>
      </c>
    </row>
    <row r="39" spans="1:11" ht="6" customHeight="1">
      <c r="D39" s="79"/>
      <c r="E39" s="79"/>
      <c r="F39" s="79"/>
      <c r="G39" s="79"/>
      <c r="H39" s="79"/>
      <c r="I39" s="79"/>
      <c r="J39" s="79"/>
      <c r="K39" s="79"/>
    </row>
    <row r="40" spans="1:11" s="82" customFormat="1" ht="17.25" hidden="1" customHeight="1">
      <c r="A40" s="204" t="s">
        <v>65</v>
      </c>
      <c r="B40" s="57"/>
      <c r="C40" s="80" t="s">
        <v>66</v>
      </c>
      <c r="D40" s="81" t="e">
        <f>D16-D25</f>
        <v>#N/A</v>
      </c>
      <c r="E40" s="81" t="e">
        <f t="shared" ref="E40:K40" si="17">E16-E25</f>
        <v>#N/A</v>
      </c>
      <c r="F40" s="81">
        <f t="shared" si="17"/>
        <v>-275550</v>
      </c>
      <c r="G40" s="81" t="e">
        <f t="shared" si="17"/>
        <v>#N/A</v>
      </c>
      <c r="H40" s="81">
        <f t="shared" si="17"/>
        <v>0</v>
      </c>
      <c r="I40" s="81">
        <f t="shared" si="17"/>
        <v>0</v>
      </c>
      <c r="J40" s="81">
        <f t="shared" si="17"/>
        <v>0</v>
      </c>
      <c r="K40" s="81">
        <f t="shared" si="17"/>
        <v>0</v>
      </c>
    </row>
    <row r="41" spans="1:11" s="85" customFormat="1" ht="17.25" hidden="1" customHeight="1">
      <c r="A41" s="209"/>
      <c r="B41" s="57"/>
      <c r="C41" s="83" t="s">
        <v>67</v>
      </c>
      <c r="D41" s="84" t="e">
        <f>+D40/D25</f>
        <v>#N/A</v>
      </c>
      <c r="E41" s="84" t="e">
        <f t="shared" ref="E41:K41" si="18">+E40/E25</f>
        <v>#N/A</v>
      </c>
      <c r="F41" s="84">
        <f t="shared" si="18"/>
        <v>-1</v>
      </c>
      <c r="G41" s="84" t="e">
        <f t="shared" si="18"/>
        <v>#N/A</v>
      </c>
      <c r="H41" s="84" t="e">
        <f t="shared" si="18"/>
        <v>#DIV/0!</v>
      </c>
      <c r="I41" s="84" t="e">
        <f t="shared" si="18"/>
        <v>#DIV/0!</v>
      </c>
      <c r="J41" s="84" t="e">
        <f t="shared" si="18"/>
        <v>#DIV/0!</v>
      </c>
      <c r="K41" s="84" t="e">
        <f t="shared" si="18"/>
        <v>#DIV/0!</v>
      </c>
    </row>
    <row r="42" spans="1:11" s="82" customFormat="1" ht="17.25" hidden="1" customHeight="1">
      <c r="A42" s="209"/>
      <c r="B42" s="57"/>
      <c r="C42" s="86" t="s">
        <v>68</v>
      </c>
      <c r="D42" s="87">
        <f>D16-D38</f>
        <v>60000</v>
      </c>
      <c r="E42" s="87">
        <f t="shared" ref="E42:K42" si="19">E16-E38</f>
        <v>0</v>
      </c>
      <c r="F42" s="87">
        <f t="shared" si="19"/>
        <v>0</v>
      </c>
      <c r="G42" s="87">
        <f t="shared" si="19"/>
        <v>0</v>
      </c>
      <c r="H42" s="87" t="e">
        <f t="shared" si="19"/>
        <v>#N/A</v>
      </c>
      <c r="I42" s="87" t="e">
        <f t="shared" si="19"/>
        <v>#N/A</v>
      </c>
      <c r="J42" s="87" t="e">
        <f t="shared" si="19"/>
        <v>#N/A</v>
      </c>
      <c r="K42" s="87" t="e">
        <f t="shared" si="19"/>
        <v>#N/A</v>
      </c>
    </row>
    <row r="43" spans="1:11" s="85" customFormat="1" ht="17.25" hidden="1" customHeight="1" thickBot="1">
      <c r="A43" s="210"/>
      <c r="B43" s="57"/>
      <c r="C43" s="88" t="s">
        <v>67</v>
      </c>
      <c r="D43" s="89" t="e">
        <f>+D42/D38</f>
        <v>#DIV/0!</v>
      </c>
      <c r="E43" s="89" t="e">
        <f t="shared" ref="E43:K43" si="20">+E42/E38</f>
        <v>#DIV/0!</v>
      </c>
      <c r="F43" s="89" t="e">
        <f t="shared" si="20"/>
        <v>#DIV/0!</v>
      </c>
      <c r="G43" s="89" t="e">
        <f t="shared" si="20"/>
        <v>#DIV/0!</v>
      </c>
      <c r="H43" s="89" t="e">
        <f t="shared" si="20"/>
        <v>#N/A</v>
      </c>
      <c r="I43" s="89" t="e">
        <f t="shared" si="20"/>
        <v>#N/A</v>
      </c>
      <c r="J43" s="89" t="e">
        <f t="shared" si="20"/>
        <v>#N/A</v>
      </c>
      <c r="K43" s="89" t="e">
        <f t="shared" si="20"/>
        <v>#N/A</v>
      </c>
    </row>
    <row r="44" spans="1:11" hidden="1">
      <c r="A44" s="200"/>
      <c r="B44" s="201"/>
      <c r="C44" s="201"/>
      <c r="D44" s="51"/>
      <c r="E44" s="51"/>
      <c r="F44" s="51"/>
      <c r="G44" s="51"/>
      <c r="H44" s="51"/>
    </row>
    <row r="45" spans="1:11" ht="15" hidden="1" customHeight="1">
      <c r="I45" s="11"/>
      <c r="J45" s="11"/>
      <c r="K45" s="11"/>
    </row>
    <row r="46" spans="1:11" ht="15" hidden="1" customHeight="1">
      <c r="C46" s="11" t="s">
        <v>69</v>
      </c>
      <c r="D46" s="11" t="e">
        <f t="shared" ref="D46:K46" si="21">VLOOKUP(D4,$C$1072:$F$1118,4,FALSE)</f>
        <v>#N/A</v>
      </c>
      <c r="E46" s="11" t="e">
        <f t="shared" si="21"/>
        <v>#N/A</v>
      </c>
      <c r="F46" s="11">
        <f t="shared" si="21"/>
        <v>1</v>
      </c>
      <c r="G46" s="11" t="e">
        <f t="shared" si="21"/>
        <v>#N/A</v>
      </c>
      <c r="H46" s="11" t="e">
        <f t="shared" si="21"/>
        <v>#N/A</v>
      </c>
      <c r="I46" s="11" t="e">
        <f t="shared" si="21"/>
        <v>#N/A</v>
      </c>
      <c r="J46" s="11" t="e">
        <f t="shared" si="21"/>
        <v>#N/A</v>
      </c>
      <c r="K46" s="11" t="e">
        <f t="shared" si="21"/>
        <v>#N/A</v>
      </c>
    </row>
    <row r="47" spans="1:11" ht="15" hidden="1" customHeight="1">
      <c r="A47" s="11" t="s">
        <v>70</v>
      </c>
      <c r="C47" s="11" t="s">
        <v>71</v>
      </c>
      <c r="D47" s="11" t="e">
        <f t="shared" ref="D47:K48" si="22">IF(D$46=1,D64,IF(D$46=10,D83))</f>
        <v>#N/A</v>
      </c>
      <c r="E47" s="11" t="e">
        <f t="shared" si="22"/>
        <v>#N/A</v>
      </c>
      <c r="F47" s="11">
        <f t="shared" si="22"/>
        <v>64090</v>
      </c>
      <c r="G47" s="11" t="e">
        <f t="shared" si="22"/>
        <v>#N/A</v>
      </c>
      <c r="H47" s="11" t="e">
        <f t="shared" si="22"/>
        <v>#N/A</v>
      </c>
      <c r="I47" s="11" t="e">
        <f t="shared" si="22"/>
        <v>#N/A</v>
      </c>
      <c r="J47" s="11" t="e">
        <f t="shared" si="22"/>
        <v>#N/A</v>
      </c>
      <c r="K47" s="11" t="e">
        <f t="shared" si="22"/>
        <v>#N/A</v>
      </c>
    </row>
    <row r="48" spans="1:11" ht="15" hidden="1" customHeight="1">
      <c r="A48" s="11" t="s">
        <v>72</v>
      </c>
      <c r="C48" s="11" t="s">
        <v>73</v>
      </c>
      <c r="D48" s="11" t="e">
        <f t="shared" si="22"/>
        <v>#N/A</v>
      </c>
      <c r="E48" s="11" t="e">
        <f t="shared" si="22"/>
        <v>#N/A</v>
      </c>
      <c r="F48" s="11">
        <f t="shared" si="22"/>
        <v>4660</v>
      </c>
      <c r="G48" s="11" t="e">
        <f t="shared" si="22"/>
        <v>#N/A</v>
      </c>
      <c r="H48" s="11" t="e">
        <f t="shared" si="22"/>
        <v>#N/A</v>
      </c>
      <c r="I48" s="11" t="e">
        <f t="shared" si="22"/>
        <v>#N/A</v>
      </c>
      <c r="J48" s="11" t="e">
        <f t="shared" si="22"/>
        <v>#N/A</v>
      </c>
      <c r="K48" s="11" t="e">
        <f t="shared" si="22"/>
        <v>#N/A</v>
      </c>
    </row>
    <row r="49" spans="3:11" ht="15" hidden="1" customHeight="1">
      <c r="C49" s="11" t="s">
        <v>74</v>
      </c>
      <c r="D49" s="11" t="e">
        <f t="shared" ref="D49:K49" si="23">IF(D$46=1,D66,IF(D$46=10,0))</f>
        <v>#N/A</v>
      </c>
      <c r="E49" s="11" t="e">
        <f t="shared" si="23"/>
        <v>#N/A</v>
      </c>
      <c r="F49" s="11">
        <f t="shared" si="23"/>
        <v>11650</v>
      </c>
      <c r="G49" s="11" t="e">
        <f t="shared" si="23"/>
        <v>#N/A</v>
      </c>
      <c r="H49" s="11" t="e">
        <f t="shared" si="23"/>
        <v>#N/A</v>
      </c>
      <c r="I49" s="11" t="e">
        <f t="shared" si="23"/>
        <v>#N/A</v>
      </c>
      <c r="J49" s="11" t="e">
        <f t="shared" si="23"/>
        <v>#N/A</v>
      </c>
      <c r="K49" s="11" t="e">
        <f t="shared" si="23"/>
        <v>#N/A</v>
      </c>
    </row>
    <row r="50" spans="3:11" ht="15" hidden="1" customHeight="1">
      <c r="C50" s="11" t="s">
        <v>75</v>
      </c>
      <c r="D50" s="11" t="e">
        <f t="shared" ref="D50:K51" si="24">IF(D$46=1,D67,IF(D$46=10,D85))</f>
        <v>#N/A</v>
      </c>
      <c r="E50" s="11" t="e">
        <f t="shared" si="24"/>
        <v>#N/A</v>
      </c>
      <c r="F50" s="11">
        <f t="shared" si="24"/>
        <v>200</v>
      </c>
      <c r="G50" s="11" t="e">
        <f t="shared" si="24"/>
        <v>#N/A</v>
      </c>
      <c r="H50" s="11" t="e">
        <f t="shared" si="24"/>
        <v>#N/A</v>
      </c>
      <c r="I50" s="11" t="e">
        <f t="shared" si="24"/>
        <v>#N/A</v>
      </c>
      <c r="J50" s="11" t="e">
        <f t="shared" si="24"/>
        <v>#N/A</v>
      </c>
      <c r="K50" s="11" t="e">
        <f t="shared" si="24"/>
        <v>#N/A</v>
      </c>
    </row>
    <row r="51" spans="3:11" ht="15" hidden="1" customHeight="1">
      <c r="C51" s="11" t="s">
        <v>76</v>
      </c>
      <c r="D51" s="11" t="e">
        <f t="shared" si="24"/>
        <v>#N/A</v>
      </c>
      <c r="E51" s="11" t="e">
        <f t="shared" si="24"/>
        <v>#N/A</v>
      </c>
      <c r="F51" s="11">
        <f t="shared" si="24"/>
        <v>300</v>
      </c>
      <c r="G51" s="11" t="e">
        <f t="shared" si="24"/>
        <v>#N/A</v>
      </c>
      <c r="H51" s="11" t="e">
        <f t="shared" si="24"/>
        <v>#N/A</v>
      </c>
      <c r="I51" s="11" t="e">
        <f t="shared" si="24"/>
        <v>#N/A</v>
      </c>
      <c r="J51" s="11" t="e">
        <f t="shared" si="24"/>
        <v>#N/A</v>
      </c>
      <c r="K51" s="11" t="e">
        <f t="shared" si="24"/>
        <v>#N/A</v>
      </c>
    </row>
    <row r="52" spans="3:11" ht="15" hidden="1" customHeight="1">
      <c r="C52" s="11" t="s">
        <v>77</v>
      </c>
      <c r="D52" s="11" t="e">
        <f t="shared" ref="D52:K52" si="25">IF(D$46=1,D69,IF(D$46=10,0))</f>
        <v>#N/A</v>
      </c>
      <c r="E52" s="11" t="e">
        <f t="shared" si="25"/>
        <v>#N/A</v>
      </c>
      <c r="F52" s="11">
        <f t="shared" si="25"/>
        <v>500</v>
      </c>
      <c r="G52" s="11" t="e">
        <f t="shared" si="25"/>
        <v>#N/A</v>
      </c>
      <c r="H52" s="11" t="e">
        <f t="shared" si="25"/>
        <v>#N/A</v>
      </c>
      <c r="I52" s="11" t="e">
        <f t="shared" si="25"/>
        <v>#N/A</v>
      </c>
      <c r="J52" s="11" t="e">
        <f t="shared" si="25"/>
        <v>#N/A</v>
      </c>
      <c r="K52" s="11" t="e">
        <f t="shared" si="25"/>
        <v>#N/A</v>
      </c>
    </row>
    <row r="53" spans="3:11" ht="15" hidden="1" customHeight="1">
      <c r="C53" s="11" t="s">
        <v>78</v>
      </c>
      <c r="D53" s="11" t="e">
        <f t="shared" ref="D53:K54" si="26">IF(D$46=1,D70,IF(D$46=10,D87))</f>
        <v>#N/A</v>
      </c>
      <c r="E53" s="11" t="e">
        <f t="shared" si="26"/>
        <v>#N/A</v>
      </c>
      <c r="F53" s="11">
        <f t="shared" si="26"/>
        <v>20</v>
      </c>
      <c r="G53" s="11" t="e">
        <f t="shared" si="26"/>
        <v>#N/A</v>
      </c>
      <c r="H53" s="11" t="e">
        <f t="shared" si="26"/>
        <v>#N/A</v>
      </c>
      <c r="I53" s="11" t="e">
        <f t="shared" si="26"/>
        <v>#N/A</v>
      </c>
      <c r="J53" s="11" t="e">
        <f t="shared" si="26"/>
        <v>#N/A</v>
      </c>
      <c r="K53" s="11" t="e">
        <f t="shared" si="26"/>
        <v>#N/A</v>
      </c>
    </row>
    <row r="54" spans="3:11" ht="15" hidden="1" customHeight="1">
      <c r="C54" s="11" t="s">
        <v>79</v>
      </c>
      <c r="D54" s="11" t="e">
        <f t="shared" si="26"/>
        <v>#N/A</v>
      </c>
      <c r="E54" s="11" t="e">
        <f t="shared" si="26"/>
        <v>#N/A</v>
      </c>
      <c r="F54" s="11">
        <f t="shared" si="26"/>
        <v>15</v>
      </c>
      <c r="G54" s="11" t="e">
        <f t="shared" si="26"/>
        <v>#N/A</v>
      </c>
      <c r="H54" s="11" t="e">
        <f t="shared" si="26"/>
        <v>#N/A</v>
      </c>
      <c r="I54" s="11" t="e">
        <f t="shared" si="26"/>
        <v>#N/A</v>
      </c>
      <c r="J54" s="11" t="e">
        <f t="shared" si="26"/>
        <v>#N/A</v>
      </c>
      <c r="K54" s="11" t="e">
        <f t="shared" si="26"/>
        <v>#N/A</v>
      </c>
    </row>
    <row r="55" spans="3:11" ht="15" hidden="1" customHeight="1">
      <c r="C55" s="11" t="s">
        <v>80</v>
      </c>
      <c r="D55" s="11" t="e">
        <f t="shared" ref="D55:K55" si="27">IF(D$46=1,D72,IF(D$46=10,0))</f>
        <v>#N/A</v>
      </c>
      <c r="E55" s="11" t="e">
        <f t="shared" si="27"/>
        <v>#N/A</v>
      </c>
      <c r="F55" s="11">
        <f t="shared" si="27"/>
        <v>10</v>
      </c>
      <c r="G55" s="11" t="e">
        <f t="shared" si="27"/>
        <v>#N/A</v>
      </c>
      <c r="H55" s="11" t="e">
        <f t="shared" si="27"/>
        <v>#N/A</v>
      </c>
      <c r="I55" s="11" t="e">
        <f t="shared" si="27"/>
        <v>#N/A</v>
      </c>
      <c r="J55" s="11" t="e">
        <f t="shared" si="27"/>
        <v>#N/A</v>
      </c>
      <c r="K55" s="11" t="e">
        <f t="shared" si="27"/>
        <v>#N/A</v>
      </c>
    </row>
    <row r="56" spans="3:11" ht="15" hidden="1" customHeight="1">
      <c r="C56" s="11" t="s">
        <v>81</v>
      </c>
      <c r="D56" s="11" t="e">
        <f t="shared" ref="D56:K57" si="28">IF(D$46=1,D73,IF(D$46=10,D89))</f>
        <v>#N/A</v>
      </c>
      <c r="E56" s="11" t="e">
        <f t="shared" si="28"/>
        <v>#N/A</v>
      </c>
      <c r="F56" s="11">
        <f t="shared" si="28"/>
        <v>64090</v>
      </c>
      <c r="G56" s="11" t="e">
        <f t="shared" si="28"/>
        <v>#N/A</v>
      </c>
      <c r="H56" s="11" t="e">
        <f t="shared" si="28"/>
        <v>#N/A</v>
      </c>
      <c r="I56" s="11" t="e">
        <f t="shared" si="28"/>
        <v>#N/A</v>
      </c>
      <c r="J56" s="11" t="e">
        <f t="shared" si="28"/>
        <v>#N/A</v>
      </c>
      <c r="K56" s="11" t="e">
        <f t="shared" si="28"/>
        <v>#N/A</v>
      </c>
    </row>
    <row r="57" spans="3:11" ht="15" hidden="1" customHeight="1">
      <c r="C57" s="11" t="s">
        <v>82</v>
      </c>
      <c r="D57" s="11" t="e">
        <f t="shared" si="28"/>
        <v>#N/A</v>
      </c>
      <c r="E57" s="11" t="e">
        <f t="shared" si="28"/>
        <v>#N/A</v>
      </c>
      <c r="F57" s="11">
        <f t="shared" si="28"/>
        <v>69900</v>
      </c>
      <c r="G57" s="11" t="e">
        <f t="shared" si="28"/>
        <v>#N/A</v>
      </c>
      <c r="H57" s="11" t="e">
        <f t="shared" si="28"/>
        <v>#N/A</v>
      </c>
      <c r="I57" s="11" t="e">
        <f t="shared" si="28"/>
        <v>#N/A</v>
      </c>
      <c r="J57" s="11" t="e">
        <f t="shared" si="28"/>
        <v>#N/A</v>
      </c>
      <c r="K57" s="11" t="e">
        <f t="shared" si="28"/>
        <v>#N/A</v>
      </c>
    </row>
    <row r="58" spans="3:11" ht="15" hidden="1" customHeight="1">
      <c r="C58" s="11" t="s">
        <v>83</v>
      </c>
      <c r="D58" s="11" t="e">
        <f t="shared" ref="D58:K58" si="29">IF(D$46=1,D75,IF(D$46=10,0))</f>
        <v>#N/A</v>
      </c>
      <c r="E58" s="11" t="e">
        <f t="shared" si="29"/>
        <v>#N/A</v>
      </c>
      <c r="F58" s="11">
        <f t="shared" si="29"/>
        <v>116500</v>
      </c>
      <c r="G58" s="11" t="e">
        <f t="shared" si="29"/>
        <v>#N/A</v>
      </c>
      <c r="H58" s="11" t="e">
        <f t="shared" si="29"/>
        <v>#N/A</v>
      </c>
      <c r="I58" s="11" t="e">
        <f t="shared" si="29"/>
        <v>#N/A</v>
      </c>
      <c r="J58" s="11" t="e">
        <f t="shared" si="29"/>
        <v>#N/A</v>
      </c>
      <c r="K58" s="11" t="e">
        <f t="shared" si="29"/>
        <v>#N/A</v>
      </c>
    </row>
    <row r="59" spans="3:11" ht="15" hidden="1" customHeight="1">
      <c r="C59" s="11" t="s">
        <v>84</v>
      </c>
      <c r="D59" s="11" t="e">
        <f t="shared" ref="D59:K60" si="30">IF(D$46=1,D76,IF(D$46=10,D91))</f>
        <v>#N/A</v>
      </c>
      <c r="E59" s="11" t="e">
        <f t="shared" si="30"/>
        <v>#N/A</v>
      </c>
      <c r="F59" s="11">
        <f t="shared" si="30"/>
        <v>250490</v>
      </c>
      <c r="G59" s="11" t="e">
        <f t="shared" si="30"/>
        <v>#N/A</v>
      </c>
      <c r="H59" s="11" t="e">
        <f t="shared" si="30"/>
        <v>#N/A</v>
      </c>
      <c r="I59" s="11" t="e">
        <f t="shared" si="30"/>
        <v>#N/A</v>
      </c>
      <c r="J59" s="11" t="e">
        <f t="shared" si="30"/>
        <v>#N/A</v>
      </c>
      <c r="K59" s="11" t="e">
        <f t="shared" si="30"/>
        <v>#N/A</v>
      </c>
    </row>
    <row r="60" spans="3:11" ht="15" hidden="1" customHeight="1">
      <c r="C60" s="11" t="s">
        <v>85</v>
      </c>
      <c r="D60" s="11" t="e">
        <f t="shared" si="30"/>
        <v>#N/A</v>
      </c>
      <c r="E60" s="11" t="e">
        <f t="shared" si="30"/>
        <v>#N/A</v>
      </c>
      <c r="F60" s="11">
        <f t="shared" si="30"/>
        <v>250500</v>
      </c>
      <c r="G60" s="11" t="e">
        <f t="shared" si="30"/>
        <v>#N/A</v>
      </c>
      <c r="H60" s="11" t="e">
        <f t="shared" si="30"/>
        <v>#N/A</v>
      </c>
      <c r="I60" s="11" t="e">
        <f t="shared" si="30"/>
        <v>#N/A</v>
      </c>
      <c r="J60" s="11" t="e">
        <f t="shared" si="30"/>
        <v>#N/A</v>
      </c>
      <c r="K60" s="11" t="e">
        <f t="shared" si="30"/>
        <v>#N/A</v>
      </c>
    </row>
    <row r="61" spans="3:11" ht="15" hidden="1" customHeight="1">
      <c r="I61" s="11"/>
      <c r="J61" s="11"/>
      <c r="K61" s="11"/>
    </row>
    <row r="62" spans="3:11" ht="15" hidden="1" customHeight="1">
      <c r="C62" s="11" t="s">
        <v>86</v>
      </c>
      <c r="I62" s="11"/>
      <c r="J62" s="11"/>
      <c r="K62" s="11"/>
    </row>
    <row r="63" spans="3:11" ht="15" hidden="1" customHeight="1">
      <c r="C63" s="11" t="s">
        <v>87</v>
      </c>
      <c r="D63" s="51" t="e">
        <f>VALUE(CONCATENATE(D172,D70))</f>
        <v>#N/A</v>
      </c>
      <c r="E63" s="51" t="e">
        <f t="shared" ref="E63:K63" si="31">VALUE(CONCATENATE(E172,E70))</f>
        <v>#N/A</v>
      </c>
      <c r="F63" s="51">
        <f t="shared" si="31"/>
        <v>9320</v>
      </c>
      <c r="G63" s="51" t="e">
        <f t="shared" si="31"/>
        <v>#N/A</v>
      </c>
      <c r="H63" s="51" t="e">
        <f t="shared" si="31"/>
        <v>#N/A</v>
      </c>
      <c r="I63" s="51" t="e">
        <f t="shared" si="31"/>
        <v>#N/A</v>
      </c>
      <c r="J63" s="51" t="e">
        <f t="shared" si="31"/>
        <v>#N/A</v>
      </c>
      <c r="K63" s="51" t="e">
        <f t="shared" si="31"/>
        <v>#N/A</v>
      </c>
    </row>
    <row r="64" spans="3:11" ht="15" hidden="1" customHeight="1">
      <c r="C64" s="11" t="s">
        <v>71</v>
      </c>
      <c r="D64" s="90" t="e">
        <f t="shared" ref="D64:K64" si="32">VLOOKUP(D$63,$C$184:$G$987,3,FALSE)</f>
        <v>#N/A</v>
      </c>
      <c r="E64" s="90" t="e">
        <f t="shared" si="32"/>
        <v>#N/A</v>
      </c>
      <c r="F64" s="90">
        <f t="shared" si="32"/>
        <v>64090</v>
      </c>
      <c r="G64" s="90" t="e">
        <f t="shared" si="32"/>
        <v>#N/A</v>
      </c>
      <c r="H64" s="90" t="e">
        <f t="shared" si="32"/>
        <v>#N/A</v>
      </c>
      <c r="I64" s="90" t="e">
        <f t="shared" si="32"/>
        <v>#N/A</v>
      </c>
      <c r="J64" s="90" t="e">
        <f t="shared" si="32"/>
        <v>#N/A</v>
      </c>
      <c r="K64" s="90" t="e">
        <f t="shared" si="32"/>
        <v>#N/A</v>
      </c>
    </row>
    <row r="65" spans="3:11" ht="15" hidden="1" customHeight="1">
      <c r="C65" s="11" t="s">
        <v>73</v>
      </c>
      <c r="D65" s="90" t="e">
        <f t="shared" ref="D65:K65" si="33">VLOOKUP(D$63,$C$184:$G$987,4,FALSE)</f>
        <v>#N/A</v>
      </c>
      <c r="E65" s="90" t="e">
        <f t="shared" si="33"/>
        <v>#N/A</v>
      </c>
      <c r="F65" s="90">
        <f t="shared" si="33"/>
        <v>4660</v>
      </c>
      <c r="G65" s="90" t="e">
        <f t="shared" si="33"/>
        <v>#N/A</v>
      </c>
      <c r="H65" s="90" t="e">
        <f t="shared" si="33"/>
        <v>#N/A</v>
      </c>
      <c r="I65" s="90" t="e">
        <f t="shared" si="33"/>
        <v>#N/A</v>
      </c>
      <c r="J65" s="90" t="e">
        <f t="shared" si="33"/>
        <v>#N/A</v>
      </c>
      <c r="K65" s="90" t="e">
        <f t="shared" si="33"/>
        <v>#N/A</v>
      </c>
    </row>
    <row r="66" spans="3:11" ht="15" hidden="1" customHeight="1">
      <c r="C66" s="11" t="s">
        <v>74</v>
      </c>
      <c r="D66" s="90" t="e">
        <f t="shared" ref="D66:K66" si="34">VLOOKUP(D$63,$C$184:$G$987,5,FALSE)</f>
        <v>#N/A</v>
      </c>
      <c r="E66" s="90" t="e">
        <f t="shared" si="34"/>
        <v>#N/A</v>
      </c>
      <c r="F66" s="90">
        <f t="shared" si="34"/>
        <v>11650</v>
      </c>
      <c r="G66" s="90" t="e">
        <f t="shared" si="34"/>
        <v>#N/A</v>
      </c>
      <c r="H66" s="90" t="e">
        <f t="shared" si="34"/>
        <v>#N/A</v>
      </c>
      <c r="I66" s="90" t="e">
        <f t="shared" si="34"/>
        <v>#N/A</v>
      </c>
      <c r="J66" s="90" t="e">
        <f t="shared" si="34"/>
        <v>#N/A</v>
      </c>
      <c r="K66" s="90" t="e">
        <f t="shared" si="34"/>
        <v>#N/A</v>
      </c>
    </row>
    <row r="67" spans="3:11" ht="15" hidden="1" customHeight="1">
      <c r="C67" s="11" t="s">
        <v>75</v>
      </c>
      <c r="D67" s="11">
        <f t="shared" ref="D67:K67" si="35">CEILING(IF(D10&lt;=200,D10,200),10)</f>
        <v>0</v>
      </c>
      <c r="E67" s="11">
        <f t="shared" si="35"/>
        <v>0</v>
      </c>
      <c r="F67" s="11">
        <f t="shared" si="35"/>
        <v>200</v>
      </c>
      <c r="G67" s="11">
        <f t="shared" si="35"/>
        <v>100</v>
      </c>
      <c r="H67" s="11">
        <f t="shared" si="35"/>
        <v>0</v>
      </c>
      <c r="I67" s="11">
        <f t="shared" si="35"/>
        <v>0</v>
      </c>
      <c r="J67" s="11">
        <f t="shared" si="35"/>
        <v>0</v>
      </c>
      <c r="K67" s="11">
        <f t="shared" si="35"/>
        <v>0</v>
      </c>
    </row>
    <row r="68" spans="3:11" ht="15" hidden="1" customHeight="1">
      <c r="C68" s="11" t="s">
        <v>76</v>
      </c>
      <c r="D68" s="11">
        <f t="shared" ref="D68:K68" si="36">CEILING(IF(D10&lt;=200,0,IF(D10&gt;500,300,D10-200)),20)</f>
        <v>0</v>
      </c>
      <c r="E68" s="11">
        <f t="shared" si="36"/>
        <v>0</v>
      </c>
      <c r="F68" s="11">
        <f t="shared" si="36"/>
        <v>300</v>
      </c>
      <c r="G68" s="11">
        <f t="shared" si="36"/>
        <v>0</v>
      </c>
      <c r="H68" s="11">
        <f t="shared" si="36"/>
        <v>0</v>
      </c>
      <c r="I68" s="11">
        <f t="shared" si="36"/>
        <v>0</v>
      </c>
      <c r="J68" s="11">
        <f t="shared" si="36"/>
        <v>0</v>
      </c>
      <c r="K68" s="11">
        <f t="shared" si="36"/>
        <v>0</v>
      </c>
    </row>
    <row r="69" spans="3:11" ht="15" hidden="1" customHeight="1">
      <c r="C69" s="11" t="s">
        <v>77</v>
      </c>
      <c r="D69" s="11">
        <f t="shared" ref="D69:K69" si="37">CEILING(IF(D10&lt;=500,0,D10-500),50)</f>
        <v>0</v>
      </c>
      <c r="E69" s="11">
        <f t="shared" si="37"/>
        <v>0</v>
      </c>
      <c r="F69" s="11">
        <f t="shared" si="37"/>
        <v>500</v>
      </c>
      <c r="G69" s="11">
        <f t="shared" si="37"/>
        <v>0</v>
      </c>
      <c r="H69" s="11">
        <f t="shared" si="37"/>
        <v>0</v>
      </c>
      <c r="I69" s="11">
        <f t="shared" si="37"/>
        <v>0</v>
      </c>
      <c r="J69" s="11">
        <f t="shared" si="37"/>
        <v>0</v>
      </c>
      <c r="K69" s="11">
        <f t="shared" si="37"/>
        <v>0</v>
      </c>
    </row>
    <row r="70" spans="3:11" ht="15" hidden="1" customHeight="1">
      <c r="C70" s="11" t="s">
        <v>78</v>
      </c>
      <c r="D70" s="11">
        <f>+D67/10</f>
        <v>0</v>
      </c>
      <c r="E70" s="11">
        <f t="shared" ref="E70:K70" si="38">+E67/10</f>
        <v>0</v>
      </c>
      <c r="F70" s="11">
        <f t="shared" si="38"/>
        <v>20</v>
      </c>
      <c r="G70" s="11">
        <f t="shared" si="38"/>
        <v>10</v>
      </c>
      <c r="H70" s="11">
        <f t="shared" si="38"/>
        <v>0</v>
      </c>
      <c r="I70" s="11">
        <f t="shared" si="38"/>
        <v>0</v>
      </c>
      <c r="J70" s="11">
        <f t="shared" si="38"/>
        <v>0</v>
      </c>
      <c r="K70" s="11">
        <f t="shared" si="38"/>
        <v>0</v>
      </c>
    </row>
    <row r="71" spans="3:11" ht="15" hidden="1" customHeight="1">
      <c r="C71" s="11" t="s">
        <v>79</v>
      </c>
      <c r="D71" s="11">
        <f>+D68/20</f>
        <v>0</v>
      </c>
      <c r="E71" s="11">
        <f t="shared" ref="E71:K71" si="39">+E68/20</f>
        <v>0</v>
      </c>
      <c r="F71" s="11">
        <f t="shared" si="39"/>
        <v>15</v>
      </c>
      <c r="G71" s="11">
        <f t="shared" si="39"/>
        <v>0</v>
      </c>
      <c r="H71" s="11">
        <f t="shared" si="39"/>
        <v>0</v>
      </c>
      <c r="I71" s="11">
        <f t="shared" si="39"/>
        <v>0</v>
      </c>
      <c r="J71" s="11">
        <f t="shared" si="39"/>
        <v>0</v>
      </c>
      <c r="K71" s="11">
        <f t="shared" si="39"/>
        <v>0</v>
      </c>
    </row>
    <row r="72" spans="3:11" ht="15" hidden="1" customHeight="1">
      <c r="C72" s="11" t="s">
        <v>80</v>
      </c>
      <c r="D72" s="11">
        <f>+D69/50</f>
        <v>0</v>
      </c>
      <c r="E72" s="11">
        <f t="shared" ref="E72:K72" si="40">+E69/50</f>
        <v>0</v>
      </c>
      <c r="F72" s="11">
        <f t="shared" si="40"/>
        <v>10</v>
      </c>
      <c r="G72" s="11">
        <f t="shared" si="40"/>
        <v>0</v>
      </c>
      <c r="H72" s="11">
        <f t="shared" si="40"/>
        <v>0</v>
      </c>
      <c r="I72" s="11">
        <f t="shared" si="40"/>
        <v>0</v>
      </c>
      <c r="J72" s="11">
        <f t="shared" si="40"/>
        <v>0</v>
      </c>
      <c r="K72" s="11">
        <f t="shared" si="40"/>
        <v>0</v>
      </c>
    </row>
    <row r="73" spans="3:11" ht="15" hidden="1" customHeight="1">
      <c r="C73" s="11" t="s">
        <v>81</v>
      </c>
      <c r="D73" s="90" t="e">
        <f>+D64</f>
        <v>#N/A</v>
      </c>
      <c r="E73" s="90" t="e">
        <f t="shared" ref="E73:K73" si="41">+E64</f>
        <v>#N/A</v>
      </c>
      <c r="F73" s="90">
        <f t="shared" si="41"/>
        <v>64090</v>
      </c>
      <c r="G73" s="90" t="e">
        <f t="shared" si="41"/>
        <v>#N/A</v>
      </c>
      <c r="H73" s="90" t="e">
        <f t="shared" si="41"/>
        <v>#N/A</v>
      </c>
      <c r="I73" s="90" t="e">
        <f t="shared" si="41"/>
        <v>#N/A</v>
      </c>
      <c r="J73" s="90" t="e">
        <f t="shared" si="41"/>
        <v>#N/A</v>
      </c>
      <c r="K73" s="90" t="e">
        <f t="shared" si="41"/>
        <v>#N/A</v>
      </c>
    </row>
    <row r="74" spans="3:11" ht="15" hidden="1" customHeight="1">
      <c r="C74" s="11" t="s">
        <v>82</v>
      </c>
      <c r="D74" s="90" t="e">
        <f>+D65*D71</f>
        <v>#N/A</v>
      </c>
      <c r="E74" s="90" t="e">
        <f t="shared" ref="E74:K74" si="42">+E65*E71</f>
        <v>#N/A</v>
      </c>
      <c r="F74" s="90">
        <f t="shared" si="42"/>
        <v>69900</v>
      </c>
      <c r="G74" s="90" t="e">
        <f t="shared" si="42"/>
        <v>#N/A</v>
      </c>
      <c r="H74" s="90" t="e">
        <f t="shared" si="42"/>
        <v>#N/A</v>
      </c>
      <c r="I74" s="90" t="e">
        <f t="shared" si="42"/>
        <v>#N/A</v>
      </c>
      <c r="J74" s="90" t="e">
        <f t="shared" si="42"/>
        <v>#N/A</v>
      </c>
      <c r="K74" s="90" t="e">
        <f t="shared" si="42"/>
        <v>#N/A</v>
      </c>
    </row>
    <row r="75" spans="3:11" ht="15" hidden="1" customHeight="1">
      <c r="C75" s="11" t="s">
        <v>83</v>
      </c>
      <c r="D75" s="90" t="e">
        <f>+D72*D66</f>
        <v>#N/A</v>
      </c>
      <c r="E75" s="90" t="e">
        <f t="shared" ref="E75:K75" si="43">+E72*E66</f>
        <v>#N/A</v>
      </c>
      <c r="F75" s="90">
        <f t="shared" si="43"/>
        <v>116500</v>
      </c>
      <c r="G75" s="90" t="e">
        <f t="shared" si="43"/>
        <v>#N/A</v>
      </c>
      <c r="H75" s="90" t="e">
        <f t="shared" si="43"/>
        <v>#N/A</v>
      </c>
      <c r="I75" s="90" t="e">
        <f t="shared" si="43"/>
        <v>#N/A</v>
      </c>
      <c r="J75" s="90" t="e">
        <f t="shared" si="43"/>
        <v>#N/A</v>
      </c>
      <c r="K75" s="90" t="e">
        <f t="shared" si="43"/>
        <v>#N/A</v>
      </c>
    </row>
    <row r="76" spans="3:11" ht="15" hidden="1" customHeight="1">
      <c r="C76" s="11" t="s">
        <v>84</v>
      </c>
      <c r="D76" s="90" t="e">
        <f>SUM(D73:D75)</f>
        <v>#N/A</v>
      </c>
      <c r="E76" s="90" t="e">
        <f t="shared" ref="E76:K76" si="44">SUM(E73:E75)</f>
        <v>#N/A</v>
      </c>
      <c r="F76" s="90">
        <f t="shared" si="44"/>
        <v>250490</v>
      </c>
      <c r="G76" s="90" t="e">
        <f t="shared" si="44"/>
        <v>#N/A</v>
      </c>
      <c r="H76" s="90" t="e">
        <f t="shared" si="44"/>
        <v>#N/A</v>
      </c>
      <c r="I76" s="90" t="e">
        <f t="shared" si="44"/>
        <v>#N/A</v>
      </c>
      <c r="J76" s="90" t="e">
        <f t="shared" si="44"/>
        <v>#N/A</v>
      </c>
      <c r="K76" s="90" t="e">
        <f t="shared" si="44"/>
        <v>#N/A</v>
      </c>
    </row>
    <row r="77" spans="3:11" ht="15" hidden="1" customHeight="1">
      <c r="C77" s="11" t="s">
        <v>85</v>
      </c>
      <c r="D77" s="90" t="e">
        <f>IF(D76&lt;10000,CEILING(D76,50),IF(D76&gt;=10000,CEILING(D76,500)))</f>
        <v>#N/A</v>
      </c>
      <c r="E77" s="90" t="e">
        <f t="shared" ref="E77:K77" si="45">IF(E76&lt;10000,CEILING(E76,50),IF(E76&gt;=10000,CEILING(E76,500)))</f>
        <v>#N/A</v>
      </c>
      <c r="F77" s="90">
        <f t="shared" si="45"/>
        <v>250500</v>
      </c>
      <c r="G77" s="90" t="e">
        <f t="shared" si="45"/>
        <v>#N/A</v>
      </c>
      <c r="H77" s="90" t="e">
        <f t="shared" si="45"/>
        <v>#N/A</v>
      </c>
      <c r="I77" s="90" t="e">
        <f t="shared" si="45"/>
        <v>#N/A</v>
      </c>
      <c r="J77" s="90" t="e">
        <f t="shared" si="45"/>
        <v>#N/A</v>
      </c>
      <c r="K77" s="90" t="e">
        <f t="shared" si="45"/>
        <v>#N/A</v>
      </c>
    </row>
    <row r="78" spans="3:11" ht="15" hidden="1" customHeight="1">
      <c r="D78" s="90"/>
      <c r="E78" s="90"/>
      <c r="F78" s="90"/>
      <c r="G78" s="90"/>
      <c r="H78" s="90"/>
      <c r="I78" s="90"/>
      <c r="J78" s="90"/>
      <c r="K78" s="90"/>
    </row>
    <row r="79" spans="3:11" ht="15" hidden="1" customHeight="1">
      <c r="C79" s="11" t="s">
        <v>88</v>
      </c>
      <c r="I79" s="11"/>
      <c r="J79" s="11"/>
      <c r="K79" s="11"/>
    </row>
    <row r="80" spans="3:11" ht="15" hidden="1" customHeight="1">
      <c r="C80" s="11" t="s">
        <v>89</v>
      </c>
      <c r="I80" s="11"/>
      <c r="J80" s="11"/>
      <c r="K80" s="11"/>
    </row>
    <row r="81" spans="3:11" ht="15" hidden="1" customHeight="1">
      <c r="C81" s="11" t="s">
        <v>90</v>
      </c>
      <c r="I81" s="11"/>
      <c r="J81" s="11"/>
      <c r="K81" s="11"/>
    </row>
    <row r="82" spans="3:11" ht="15" hidden="1" customHeight="1">
      <c r="C82" s="11" t="s">
        <v>87</v>
      </c>
      <c r="D82" s="51" t="e">
        <f>VALUE(CONCATENATE(D172,D87))</f>
        <v>#N/A</v>
      </c>
      <c r="E82" s="51" t="e">
        <f t="shared" ref="E82:K82" si="46">VALUE(CONCATENATE(E172,E87))</f>
        <v>#N/A</v>
      </c>
      <c r="F82" s="51">
        <f t="shared" si="46"/>
        <v>9340</v>
      </c>
      <c r="G82" s="51" t="e">
        <f t="shared" si="46"/>
        <v>#N/A</v>
      </c>
      <c r="H82" s="51" t="e">
        <f t="shared" si="46"/>
        <v>#N/A</v>
      </c>
      <c r="I82" s="51" t="e">
        <f t="shared" si="46"/>
        <v>#N/A</v>
      </c>
      <c r="J82" s="51" t="e">
        <f t="shared" si="46"/>
        <v>#N/A</v>
      </c>
      <c r="K82" s="51" t="e">
        <f t="shared" si="46"/>
        <v>#N/A</v>
      </c>
    </row>
    <row r="83" spans="3:11" ht="15" hidden="1" customHeight="1">
      <c r="C83" s="11" t="s">
        <v>71</v>
      </c>
      <c r="D83" s="90" t="e">
        <f t="shared" ref="D83:K83" si="47">VLOOKUP(D$82,$C$184:$G$987,3,FALSE)</f>
        <v>#N/A</v>
      </c>
      <c r="E83" s="90" t="e">
        <f t="shared" si="47"/>
        <v>#N/A</v>
      </c>
      <c r="F83" s="90" t="e">
        <f t="shared" si="47"/>
        <v>#N/A</v>
      </c>
      <c r="G83" s="90" t="e">
        <f t="shared" si="47"/>
        <v>#N/A</v>
      </c>
      <c r="H83" s="90" t="e">
        <f t="shared" si="47"/>
        <v>#N/A</v>
      </c>
      <c r="I83" s="90" t="e">
        <f t="shared" si="47"/>
        <v>#N/A</v>
      </c>
      <c r="J83" s="90" t="e">
        <f t="shared" si="47"/>
        <v>#N/A</v>
      </c>
      <c r="K83" s="90" t="e">
        <f t="shared" si="47"/>
        <v>#N/A</v>
      </c>
    </row>
    <row r="84" spans="3:11" ht="15" hidden="1" customHeight="1">
      <c r="C84" s="11" t="s">
        <v>91</v>
      </c>
      <c r="D84" s="90" t="e">
        <f t="shared" ref="D84:K84" si="48">VLOOKUP(D$82,$C$184:$G$987,4,FALSE)</f>
        <v>#N/A</v>
      </c>
      <c r="E84" s="90" t="e">
        <f t="shared" si="48"/>
        <v>#N/A</v>
      </c>
      <c r="F84" s="90" t="e">
        <f t="shared" si="48"/>
        <v>#N/A</v>
      </c>
      <c r="G84" s="90" t="e">
        <f t="shared" si="48"/>
        <v>#N/A</v>
      </c>
      <c r="H84" s="90" t="e">
        <f t="shared" si="48"/>
        <v>#N/A</v>
      </c>
      <c r="I84" s="90" t="e">
        <f t="shared" si="48"/>
        <v>#N/A</v>
      </c>
      <c r="J84" s="90" t="e">
        <f t="shared" si="48"/>
        <v>#N/A</v>
      </c>
      <c r="K84" s="90" t="e">
        <f t="shared" si="48"/>
        <v>#N/A</v>
      </c>
    </row>
    <row r="85" spans="3:11" ht="15" hidden="1" customHeight="1">
      <c r="C85" s="11" t="s">
        <v>75</v>
      </c>
      <c r="D85" s="11">
        <f t="shared" ref="D85:K85" si="49">IF(D10&lt;=10,CEILING(D10,5),IF(D10&lt;=200,CEILING(D10,10),IF(D10&gt;200,200)))</f>
        <v>0</v>
      </c>
      <c r="E85" s="11">
        <f t="shared" si="49"/>
        <v>0</v>
      </c>
      <c r="F85" s="11">
        <f t="shared" si="49"/>
        <v>200</v>
      </c>
      <c r="G85" s="11">
        <f t="shared" si="49"/>
        <v>100</v>
      </c>
      <c r="H85" s="11">
        <f t="shared" si="49"/>
        <v>0</v>
      </c>
      <c r="I85" s="11">
        <f t="shared" si="49"/>
        <v>0</v>
      </c>
      <c r="J85" s="11">
        <f t="shared" si="49"/>
        <v>0</v>
      </c>
      <c r="K85" s="11">
        <f t="shared" si="49"/>
        <v>0</v>
      </c>
    </row>
    <row r="86" spans="3:11" ht="15" hidden="1" customHeight="1">
      <c r="C86" s="11" t="s">
        <v>76</v>
      </c>
      <c r="D86" s="11">
        <f t="shared" ref="D86:K86" si="50">CEILING(IF(D10&lt;=200,0,D10-200),20)</f>
        <v>0</v>
      </c>
      <c r="E86" s="11">
        <f t="shared" si="50"/>
        <v>0</v>
      </c>
      <c r="F86" s="11">
        <f t="shared" si="50"/>
        <v>800</v>
      </c>
      <c r="G86" s="11">
        <f t="shared" si="50"/>
        <v>0</v>
      </c>
      <c r="H86" s="11">
        <f t="shared" si="50"/>
        <v>0</v>
      </c>
      <c r="I86" s="11">
        <f t="shared" si="50"/>
        <v>0</v>
      </c>
      <c r="J86" s="11">
        <f t="shared" si="50"/>
        <v>0</v>
      </c>
      <c r="K86" s="11">
        <f t="shared" si="50"/>
        <v>0</v>
      </c>
    </row>
    <row r="87" spans="3:11" ht="15" hidden="1" customHeight="1">
      <c r="C87" s="11" t="s">
        <v>78</v>
      </c>
      <c r="D87" s="11">
        <f>+D85/5</f>
        <v>0</v>
      </c>
      <c r="E87" s="11">
        <f t="shared" ref="E87:K87" si="51">+E85/5</f>
        <v>0</v>
      </c>
      <c r="F87" s="11">
        <f t="shared" si="51"/>
        <v>40</v>
      </c>
      <c r="G87" s="11">
        <f t="shared" si="51"/>
        <v>20</v>
      </c>
      <c r="H87" s="11">
        <f t="shared" si="51"/>
        <v>0</v>
      </c>
      <c r="I87" s="11">
        <f t="shared" si="51"/>
        <v>0</v>
      </c>
      <c r="J87" s="11">
        <f t="shared" si="51"/>
        <v>0</v>
      </c>
      <c r="K87" s="11">
        <f t="shared" si="51"/>
        <v>0</v>
      </c>
    </row>
    <row r="88" spans="3:11" ht="15" hidden="1" customHeight="1">
      <c r="C88" s="11" t="s">
        <v>79</v>
      </c>
      <c r="D88" s="11">
        <f>+D86/10</f>
        <v>0</v>
      </c>
      <c r="E88" s="11">
        <f t="shared" ref="E88:K88" si="52">+E86/10</f>
        <v>0</v>
      </c>
      <c r="F88" s="11">
        <f t="shared" si="52"/>
        <v>80</v>
      </c>
      <c r="G88" s="11">
        <f t="shared" si="52"/>
        <v>0</v>
      </c>
      <c r="H88" s="11">
        <f t="shared" si="52"/>
        <v>0</v>
      </c>
      <c r="I88" s="11">
        <f t="shared" si="52"/>
        <v>0</v>
      </c>
      <c r="J88" s="11">
        <f t="shared" si="52"/>
        <v>0</v>
      </c>
      <c r="K88" s="11">
        <f t="shared" si="52"/>
        <v>0</v>
      </c>
    </row>
    <row r="89" spans="3:11" ht="15" hidden="1" customHeight="1">
      <c r="C89" s="11" t="s">
        <v>81</v>
      </c>
      <c r="D89" s="90" t="e">
        <f>+D83</f>
        <v>#N/A</v>
      </c>
      <c r="E89" s="90" t="e">
        <f t="shared" ref="E89:K89" si="53">+E83</f>
        <v>#N/A</v>
      </c>
      <c r="F89" s="90" t="e">
        <f t="shared" si="53"/>
        <v>#N/A</v>
      </c>
      <c r="G89" s="90" t="e">
        <f t="shared" si="53"/>
        <v>#N/A</v>
      </c>
      <c r="H89" s="90" t="e">
        <f t="shared" si="53"/>
        <v>#N/A</v>
      </c>
      <c r="I89" s="90" t="e">
        <f t="shared" si="53"/>
        <v>#N/A</v>
      </c>
      <c r="J89" s="90" t="e">
        <f t="shared" si="53"/>
        <v>#N/A</v>
      </c>
      <c r="K89" s="90" t="e">
        <f t="shared" si="53"/>
        <v>#N/A</v>
      </c>
    </row>
    <row r="90" spans="3:11" ht="15" hidden="1" customHeight="1">
      <c r="C90" s="11" t="s">
        <v>82</v>
      </c>
      <c r="D90" s="90" t="e">
        <f>D84*D88</f>
        <v>#N/A</v>
      </c>
      <c r="E90" s="90" t="e">
        <f t="shared" ref="E90:K90" si="54">E84*E88</f>
        <v>#N/A</v>
      </c>
      <c r="F90" s="90" t="e">
        <f t="shared" si="54"/>
        <v>#N/A</v>
      </c>
      <c r="G90" s="90" t="e">
        <f t="shared" si="54"/>
        <v>#N/A</v>
      </c>
      <c r="H90" s="90" t="e">
        <f t="shared" si="54"/>
        <v>#N/A</v>
      </c>
      <c r="I90" s="90" t="e">
        <f t="shared" si="54"/>
        <v>#N/A</v>
      </c>
      <c r="J90" s="90" t="e">
        <f t="shared" si="54"/>
        <v>#N/A</v>
      </c>
      <c r="K90" s="90" t="e">
        <f t="shared" si="54"/>
        <v>#N/A</v>
      </c>
    </row>
    <row r="91" spans="3:11" ht="15" hidden="1" customHeight="1">
      <c r="C91" s="11" t="s">
        <v>84</v>
      </c>
      <c r="D91" s="90" t="e">
        <f>SUM(D89:D90)</f>
        <v>#N/A</v>
      </c>
      <c r="E91" s="90" t="e">
        <f t="shared" ref="E91:K91" si="55">SUM(E89:E90)</f>
        <v>#N/A</v>
      </c>
      <c r="F91" s="90" t="e">
        <f t="shared" si="55"/>
        <v>#N/A</v>
      </c>
      <c r="G91" s="90" t="e">
        <f t="shared" si="55"/>
        <v>#N/A</v>
      </c>
      <c r="H91" s="90" t="e">
        <f t="shared" si="55"/>
        <v>#N/A</v>
      </c>
      <c r="I91" s="90" t="e">
        <f t="shared" si="55"/>
        <v>#N/A</v>
      </c>
      <c r="J91" s="90" t="e">
        <f t="shared" si="55"/>
        <v>#N/A</v>
      </c>
      <c r="K91" s="90" t="e">
        <f t="shared" si="55"/>
        <v>#N/A</v>
      </c>
    </row>
    <row r="92" spans="3:11" ht="15" hidden="1" customHeight="1">
      <c r="C92" s="11" t="s">
        <v>85</v>
      </c>
      <c r="D92" s="90" t="e">
        <f>IF(D91&lt;10000,CEILING(D91,50),IF(D91&gt;=10000,CEILING(D91,500)))</f>
        <v>#N/A</v>
      </c>
      <c r="E92" s="90" t="e">
        <f t="shared" ref="E92:K92" si="56">IF(E91&lt;10000,CEILING(E91,50),IF(E91&gt;=10000,CEILING(E91,500)))</f>
        <v>#N/A</v>
      </c>
      <c r="F92" s="90" t="e">
        <f t="shared" si="56"/>
        <v>#N/A</v>
      </c>
      <c r="G92" s="90" t="e">
        <f t="shared" si="56"/>
        <v>#N/A</v>
      </c>
      <c r="H92" s="90" t="e">
        <f t="shared" si="56"/>
        <v>#N/A</v>
      </c>
      <c r="I92" s="90" t="e">
        <f t="shared" si="56"/>
        <v>#N/A</v>
      </c>
      <c r="J92" s="90" t="e">
        <f t="shared" si="56"/>
        <v>#N/A</v>
      </c>
      <c r="K92" s="90" t="e">
        <f t="shared" si="56"/>
        <v>#N/A</v>
      </c>
    </row>
    <row r="93" spans="3:11" ht="15" hidden="1" customHeight="1">
      <c r="C93" s="11">
        <v>1</v>
      </c>
      <c r="D93" s="90" t="e">
        <f>+D77</f>
        <v>#N/A</v>
      </c>
      <c r="E93" s="90" t="e">
        <f t="shared" ref="E93:K93" si="57">+E77</f>
        <v>#N/A</v>
      </c>
      <c r="F93" s="90">
        <f t="shared" si="57"/>
        <v>250500</v>
      </c>
      <c r="G93" s="90" t="e">
        <f t="shared" si="57"/>
        <v>#N/A</v>
      </c>
      <c r="H93" s="90" t="e">
        <f t="shared" si="57"/>
        <v>#N/A</v>
      </c>
      <c r="I93" s="90" t="e">
        <f t="shared" si="57"/>
        <v>#N/A</v>
      </c>
      <c r="J93" s="90" t="e">
        <f t="shared" si="57"/>
        <v>#N/A</v>
      </c>
      <c r="K93" s="90" t="e">
        <f t="shared" si="57"/>
        <v>#N/A</v>
      </c>
    </row>
    <row r="94" spans="3:11" ht="15" hidden="1" customHeight="1">
      <c r="C94" s="11">
        <v>10</v>
      </c>
      <c r="D94" s="90" t="e">
        <f>+D92</f>
        <v>#N/A</v>
      </c>
      <c r="E94" s="90" t="e">
        <f t="shared" ref="E94:K94" si="58">+E92</f>
        <v>#N/A</v>
      </c>
      <c r="F94" s="90" t="e">
        <f t="shared" si="58"/>
        <v>#N/A</v>
      </c>
      <c r="G94" s="90" t="e">
        <f t="shared" si="58"/>
        <v>#N/A</v>
      </c>
      <c r="H94" s="90" t="e">
        <f t="shared" si="58"/>
        <v>#N/A</v>
      </c>
      <c r="I94" s="90" t="e">
        <f t="shared" si="58"/>
        <v>#N/A</v>
      </c>
      <c r="J94" s="90" t="e">
        <f t="shared" si="58"/>
        <v>#N/A</v>
      </c>
      <c r="K94" s="90" t="e">
        <f t="shared" si="58"/>
        <v>#N/A</v>
      </c>
    </row>
    <row r="95" spans="3:11" ht="15" hidden="1" customHeight="1">
      <c r="D95" s="90"/>
      <c r="E95" s="90"/>
      <c r="F95" s="90"/>
      <c r="G95" s="90"/>
      <c r="H95" s="90"/>
      <c r="I95" s="90"/>
      <c r="J95" s="90"/>
      <c r="K95" s="90"/>
    </row>
    <row r="96" spans="3:11" ht="15" hidden="1" customHeight="1">
      <c r="D96" s="90"/>
      <c r="E96" s="90"/>
      <c r="F96" s="90"/>
      <c r="G96" s="90"/>
      <c r="H96" s="90"/>
      <c r="I96" s="90"/>
      <c r="J96" s="90"/>
      <c r="K96" s="90"/>
    </row>
    <row r="97" spans="3:11" ht="15" hidden="1" customHeight="1">
      <c r="I97" s="11"/>
      <c r="J97" s="11"/>
      <c r="K97" s="11"/>
    </row>
    <row r="98" spans="3:11" ht="15" hidden="1" customHeight="1">
      <c r="I98" s="11"/>
      <c r="J98" s="11"/>
      <c r="K98" s="11"/>
    </row>
    <row r="99" spans="3:11" ht="15" hidden="1" customHeight="1">
      <c r="C99" s="11" t="s">
        <v>90</v>
      </c>
      <c r="D99" s="90"/>
      <c r="E99" s="90"/>
      <c r="F99" s="90"/>
      <c r="G99" s="90"/>
      <c r="H99" s="90"/>
      <c r="I99" s="90"/>
      <c r="J99" s="90"/>
      <c r="K99" s="90"/>
    </row>
    <row r="100" spans="3:11" ht="15" hidden="1" customHeight="1">
      <c r="C100" s="11" t="s">
        <v>92</v>
      </c>
      <c r="D100" s="90"/>
      <c r="E100" s="90"/>
      <c r="F100" s="90"/>
      <c r="G100" s="90"/>
      <c r="H100" s="90"/>
      <c r="I100" s="90"/>
      <c r="J100" s="90"/>
      <c r="K100" s="90"/>
    </row>
    <row r="101" spans="3:11" ht="15" hidden="1" customHeight="1">
      <c r="D101" s="90">
        <v>2</v>
      </c>
      <c r="E101" s="90">
        <v>3</v>
      </c>
      <c r="F101" s="90">
        <v>4</v>
      </c>
      <c r="G101" s="90">
        <v>5</v>
      </c>
      <c r="H101" s="90">
        <v>6</v>
      </c>
      <c r="I101" s="90">
        <v>7</v>
      </c>
      <c r="J101" s="90">
        <v>8</v>
      </c>
      <c r="K101" s="90">
        <v>9</v>
      </c>
    </row>
    <row r="102" spans="3:11" ht="15" hidden="1" customHeight="1">
      <c r="C102" s="11" t="s">
        <v>93</v>
      </c>
      <c r="D102" s="91" t="str">
        <f t="shared" ref="D102:K102" si="59">IF(D12=0,"-",IF(D12&lt;8,4,IF(D12&gt;=8,8)))</f>
        <v>-</v>
      </c>
      <c r="E102" s="91" t="str">
        <f t="shared" si="59"/>
        <v>-</v>
      </c>
      <c r="F102" s="91" t="str">
        <f t="shared" si="59"/>
        <v>-</v>
      </c>
      <c r="G102" s="91" t="str">
        <f t="shared" si="59"/>
        <v>-</v>
      </c>
      <c r="H102" s="91" t="str">
        <f t="shared" si="59"/>
        <v>-</v>
      </c>
      <c r="I102" s="91" t="str">
        <f t="shared" si="59"/>
        <v>-</v>
      </c>
      <c r="J102" s="91" t="str">
        <f t="shared" si="59"/>
        <v>-</v>
      </c>
      <c r="K102" s="91" t="str">
        <f t="shared" si="59"/>
        <v>-</v>
      </c>
    </row>
    <row r="103" spans="3:11" ht="15" hidden="1" customHeight="1">
      <c r="C103" s="11" t="s">
        <v>94</v>
      </c>
      <c r="D103" s="51" t="e">
        <f>VALUE(CONCATENATE(D172,D102))</f>
        <v>#N/A</v>
      </c>
      <c r="E103" s="51" t="e">
        <f t="shared" ref="E103:K103" si="60">VALUE(CONCATENATE(E172,E102))</f>
        <v>#N/A</v>
      </c>
      <c r="F103" s="51" t="e">
        <f t="shared" si="60"/>
        <v>#VALUE!</v>
      </c>
      <c r="G103" s="51" t="e">
        <f t="shared" si="60"/>
        <v>#N/A</v>
      </c>
      <c r="H103" s="51" t="e">
        <f t="shared" si="60"/>
        <v>#N/A</v>
      </c>
      <c r="I103" s="51" t="e">
        <f t="shared" si="60"/>
        <v>#N/A</v>
      </c>
      <c r="J103" s="51" t="e">
        <f t="shared" si="60"/>
        <v>#N/A</v>
      </c>
      <c r="K103" s="51" t="e">
        <f t="shared" si="60"/>
        <v>#N/A</v>
      </c>
    </row>
    <row r="104" spans="3:11" ht="15" hidden="1" customHeight="1">
      <c r="C104" s="11" t="s">
        <v>95</v>
      </c>
      <c r="D104" s="51">
        <f t="shared" ref="D104:K104" si="61">CEILING(D12,1)</f>
        <v>0</v>
      </c>
      <c r="E104" s="51">
        <f t="shared" si="61"/>
        <v>0</v>
      </c>
      <c r="F104" s="51">
        <f t="shared" si="61"/>
        <v>0</v>
      </c>
      <c r="G104" s="51">
        <f t="shared" si="61"/>
        <v>0</v>
      </c>
      <c r="H104" s="51">
        <f t="shared" si="61"/>
        <v>0</v>
      </c>
      <c r="I104" s="51">
        <f t="shared" si="61"/>
        <v>0</v>
      </c>
      <c r="J104" s="51">
        <f t="shared" si="61"/>
        <v>0</v>
      </c>
      <c r="K104" s="51">
        <f t="shared" si="61"/>
        <v>0</v>
      </c>
    </row>
    <row r="105" spans="3:11" ht="15" hidden="1" customHeight="1">
      <c r="C105" s="11" t="s">
        <v>96</v>
      </c>
      <c r="D105" s="51">
        <f t="shared" ref="D105:K105" si="62">CEILING(D13,10)</f>
        <v>0</v>
      </c>
      <c r="E105" s="51">
        <f t="shared" si="62"/>
        <v>0</v>
      </c>
      <c r="F105" s="51">
        <f t="shared" si="62"/>
        <v>0</v>
      </c>
      <c r="G105" s="51">
        <f t="shared" si="62"/>
        <v>0</v>
      </c>
      <c r="H105" s="51">
        <f t="shared" si="62"/>
        <v>0</v>
      </c>
      <c r="I105" s="51">
        <f t="shared" si="62"/>
        <v>0</v>
      </c>
      <c r="J105" s="51">
        <f t="shared" si="62"/>
        <v>0</v>
      </c>
      <c r="K105" s="51">
        <f t="shared" si="62"/>
        <v>0</v>
      </c>
    </row>
    <row r="106" spans="3:11" ht="15" hidden="1" customHeight="1">
      <c r="C106" s="11" t="s">
        <v>97</v>
      </c>
      <c r="D106" s="51" t="str">
        <f>IF(D171=1,"1",IF(D171=2,"2",IF(D171=3,"2",IF(D171=4,"2"))))</f>
        <v>1</v>
      </c>
      <c r="E106" s="51" t="str">
        <f t="shared" ref="E106:K106" si="63">IF(E171=1,"1",IF(E171=2,"2",IF(E171=3,"2",IF(E171=4,"2"))))</f>
        <v>2</v>
      </c>
      <c r="F106" s="51" t="str">
        <f t="shared" si="63"/>
        <v>2</v>
      </c>
      <c r="G106" s="51" t="str">
        <f t="shared" si="63"/>
        <v>2</v>
      </c>
      <c r="H106" s="51" t="str">
        <f t="shared" si="63"/>
        <v>1</v>
      </c>
      <c r="I106" s="51" t="str">
        <f t="shared" si="63"/>
        <v>2</v>
      </c>
      <c r="J106" s="51" t="str">
        <f t="shared" si="63"/>
        <v>2</v>
      </c>
      <c r="K106" s="51" t="str">
        <f t="shared" si="63"/>
        <v>2</v>
      </c>
    </row>
    <row r="107" spans="3:11" ht="15" hidden="1" customHeight="1">
      <c r="C107" s="11" t="s">
        <v>98</v>
      </c>
      <c r="D107" s="51" t="e">
        <f>VALUE(CONCATENATE(D106,D102))</f>
        <v>#VALUE!</v>
      </c>
      <c r="E107" s="51" t="e">
        <f t="shared" ref="E107:K107" si="64">VALUE(CONCATENATE(E106,E102))</f>
        <v>#VALUE!</v>
      </c>
      <c r="F107" s="51" t="e">
        <f t="shared" si="64"/>
        <v>#VALUE!</v>
      </c>
      <c r="G107" s="51" t="e">
        <f t="shared" si="64"/>
        <v>#VALUE!</v>
      </c>
      <c r="H107" s="51" t="e">
        <f t="shared" si="64"/>
        <v>#VALUE!</v>
      </c>
      <c r="I107" s="51" t="e">
        <f t="shared" si="64"/>
        <v>#VALUE!</v>
      </c>
      <c r="J107" s="51" t="e">
        <f t="shared" si="64"/>
        <v>#VALUE!</v>
      </c>
      <c r="K107" s="51" t="e">
        <f t="shared" si="64"/>
        <v>#VALUE!</v>
      </c>
    </row>
    <row r="108" spans="3:11" ht="15" hidden="1" customHeight="1">
      <c r="C108" s="11" t="s">
        <v>99</v>
      </c>
      <c r="D108" s="51" t="str">
        <f t="shared" ref="D108:K108" si="65">IF(D14&lt;=0,"-",IF(D12&gt;4,"8時間",IF(D12&lt;=4,"4時間")))</f>
        <v>-</v>
      </c>
      <c r="E108" s="51" t="str">
        <f t="shared" si="65"/>
        <v>-</v>
      </c>
      <c r="F108" s="51" t="str">
        <f t="shared" si="65"/>
        <v>-</v>
      </c>
      <c r="G108" s="51" t="str">
        <f t="shared" si="65"/>
        <v>-</v>
      </c>
      <c r="H108" s="51" t="str">
        <f t="shared" si="65"/>
        <v>-</v>
      </c>
      <c r="I108" s="51" t="str">
        <f t="shared" si="65"/>
        <v>-</v>
      </c>
      <c r="J108" s="51" t="str">
        <f t="shared" si="65"/>
        <v>-</v>
      </c>
      <c r="K108" s="51" t="str">
        <f t="shared" si="65"/>
        <v>-</v>
      </c>
    </row>
    <row r="109" spans="3:11" ht="15" hidden="1" customHeight="1">
      <c r="C109" s="11" t="s">
        <v>54</v>
      </c>
      <c r="D109" s="92" t="e">
        <f t="shared" ref="D109:K109" si="66">VLOOKUP(D103,$C$990:$F$1069,2,FALSE)</f>
        <v>#N/A</v>
      </c>
      <c r="E109" s="92" t="e">
        <f t="shared" si="66"/>
        <v>#N/A</v>
      </c>
      <c r="F109" s="92" t="e">
        <f t="shared" si="66"/>
        <v>#VALUE!</v>
      </c>
      <c r="G109" s="92" t="e">
        <f t="shared" si="66"/>
        <v>#N/A</v>
      </c>
      <c r="H109" s="92" t="e">
        <f t="shared" si="66"/>
        <v>#N/A</v>
      </c>
      <c r="I109" s="92" t="e">
        <f t="shared" si="66"/>
        <v>#N/A</v>
      </c>
      <c r="J109" s="92" t="e">
        <f t="shared" si="66"/>
        <v>#N/A</v>
      </c>
      <c r="K109" s="92" t="e">
        <f t="shared" si="66"/>
        <v>#N/A</v>
      </c>
    </row>
    <row r="110" spans="3:11" ht="15" hidden="1" customHeight="1">
      <c r="C110" s="11" t="s">
        <v>100</v>
      </c>
      <c r="D110" s="92" t="e">
        <f t="shared" ref="D110:K110" si="67">VLOOKUP(D103,$C$990:$F$1069,3,FALSE)</f>
        <v>#N/A</v>
      </c>
      <c r="E110" s="92" t="e">
        <f t="shared" si="67"/>
        <v>#N/A</v>
      </c>
      <c r="F110" s="92" t="e">
        <f t="shared" si="67"/>
        <v>#VALUE!</v>
      </c>
      <c r="G110" s="92" t="e">
        <f t="shared" si="67"/>
        <v>#N/A</v>
      </c>
      <c r="H110" s="92" t="e">
        <f t="shared" si="67"/>
        <v>#N/A</v>
      </c>
      <c r="I110" s="92" t="e">
        <f t="shared" si="67"/>
        <v>#N/A</v>
      </c>
      <c r="J110" s="92" t="e">
        <f t="shared" si="67"/>
        <v>#N/A</v>
      </c>
      <c r="K110" s="92" t="e">
        <f t="shared" si="67"/>
        <v>#N/A</v>
      </c>
    </row>
    <row r="111" spans="3:11" ht="15" hidden="1" customHeight="1">
      <c r="C111" s="11" t="s">
        <v>101</v>
      </c>
      <c r="D111" s="92" t="e">
        <f t="shared" ref="D111:K111" si="68">VLOOKUP(D103,$C$990:$F$1069,4,FALSE)</f>
        <v>#N/A</v>
      </c>
      <c r="E111" s="92" t="e">
        <f t="shared" si="68"/>
        <v>#N/A</v>
      </c>
      <c r="F111" s="92" t="e">
        <f t="shared" si="68"/>
        <v>#VALUE!</v>
      </c>
      <c r="G111" s="92" t="e">
        <f t="shared" si="68"/>
        <v>#N/A</v>
      </c>
      <c r="H111" s="92" t="e">
        <f t="shared" si="68"/>
        <v>#N/A</v>
      </c>
      <c r="I111" s="92" t="e">
        <f t="shared" si="68"/>
        <v>#N/A</v>
      </c>
      <c r="J111" s="92" t="e">
        <f t="shared" si="68"/>
        <v>#N/A</v>
      </c>
      <c r="K111" s="92" t="e">
        <f t="shared" si="68"/>
        <v>#N/A</v>
      </c>
    </row>
    <row r="112" spans="3:11" ht="15" hidden="1" customHeight="1">
      <c r="C112" s="11" t="s">
        <v>56</v>
      </c>
      <c r="D112" s="48" t="e">
        <f>VLOOKUP(D107,$C$114:D117,D101)</f>
        <v>#VALUE!</v>
      </c>
      <c r="E112" s="48" t="e">
        <f>VLOOKUP(E107,$C$114:E117,E101)</f>
        <v>#VALUE!</v>
      </c>
      <c r="F112" s="48" t="e">
        <f>VLOOKUP(F107,$C$114:F117,F101)</f>
        <v>#VALUE!</v>
      </c>
      <c r="G112" s="48" t="e">
        <f>VLOOKUP(G107,$C$114:G117,G101)</f>
        <v>#VALUE!</v>
      </c>
      <c r="H112" s="48" t="e">
        <f>VLOOKUP(H107,$C$114:H117,H101)</f>
        <v>#VALUE!</v>
      </c>
      <c r="I112" s="48" t="e">
        <f>VLOOKUP(I107,$C$114:I117,I101)</f>
        <v>#VALUE!</v>
      </c>
      <c r="J112" s="48" t="e">
        <f>VLOOKUP(J107,$C$114:J117,J101)</f>
        <v>#VALUE!</v>
      </c>
      <c r="K112" s="48" t="e">
        <f>VLOOKUP(K107,$C$114:K117,K101)</f>
        <v>#VALUE!</v>
      </c>
    </row>
    <row r="113" spans="3:11" ht="15" hidden="1" customHeight="1">
      <c r="C113" s="11" t="s">
        <v>102</v>
      </c>
      <c r="I113" s="11"/>
      <c r="J113" s="11"/>
      <c r="K113" s="11"/>
    </row>
    <row r="114" spans="3:11" ht="15" hidden="1" customHeight="1">
      <c r="C114" s="11">
        <v>14</v>
      </c>
      <c r="D114" s="48">
        <f>IF(50&gt;=D105,0,(D105-50)/10*D110)</f>
        <v>0</v>
      </c>
      <c r="E114" s="48">
        <f t="shared" ref="E114:K114" si="69">IF(50&gt;=E105,0,(E105-50)/10*E110)</f>
        <v>0</v>
      </c>
      <c r="F114" s="48">
        <f t="shared" si="69"/>
        <v>0</v>
      </c>
      <c r="G114" s="48">
        <f>IF(50&gt;=G105,0,(G105-50)/10*G110)</f>
        <v>0</v>
      </c>
      <c r="H114" s="48">
        <f t="shared" si="69"/>
        <v>0</v>
      </c>
      <c r="I114" s="48">
        <f t="shared" si="69"/>
        <v>0</v>
      </c>
      <c r="J114" s="48">
        <f t="shared" si="69"/>
        <v>0</v>
      </c>
      <c r="K114" s="48">
        <f t="shared" si="69"/>
        <v>0</v>
      </c>
    </row>
    <row r="115" spans="3:11" ht="15" hidden="1" customHeight="1">
      <c r="C115" s="11">
        <v>18</v>
      </c>
      <c r="D115" s="48">
        <f>IF(100&gt;=D105,0,(D105-100)/10*D110)</f>
        <v>0</v>
      </c>
      <c r="E115" s="48">
        <f t="shared" ref="E115:K115" si="70">IF(100&gt;=E105,0,(E105-100)/10*E110)</f>
        <v>0</v>
      </c>
      <c r="F115" s="48">
        <f t="shared" si="70"/>
        <v>0</v>
      </c>
      <c r="G115" s="48">
        <f t="shared" si="70"/>
        <v>0</v>
      </c>
      <c r="H115" s="48">
        <f t="shared" si="70"/>
        <v>0</v>
      </c>
      <c r="I115" s="48">
        <f t="shared" si="70"/>
        <v>0</v>
      </c>
      <c r="J115" s="48">
        <f t="shared" si="70"/>
        <v>0</v>
      </c>
      <c r="K115" s="48">
        <f t="shared" si="70"/>
        <v>0</v>
      </c>
    </row>
    <row r="116" spans="3:11" ht="15" hidden="1" customHeight="1">
      <c r="C116" s="11">
        <v>24</v>
      </c>
      <c r="D116" s="48">
        <f>IF(60&gt;=D105,0,(D105-60)/10*D110)</f>
        <v>0</v>
      </c>
      <c r="E116" s="48">
        <f t="shared" ref="E116:K116" si="71">IF(60&gt;=E105,0,(E105-60)/10*E110)</f>
        <v>0</v>
      </c>
      <c r="F116" s="48">
        <f t="shared" si="71"/>
        <v>0</v>
      </c>
      <c r="G116" s="48">
        <f t="shared" si="71"/>
        <v>0</v>
      </c>
      <c r="H116" s="48">
        <f t="shared" si="71"/>
        <v>0</v>
      </c>
      <c r="I116" s="48">
        <f t="shared" si="71"/>
        <v>0</v>
      </c>
      <c r="J116" s="48">
        <f t="shared" si="71"/>
        <v>0</v>
      </c>
      <c r="K116" s="48">
        <f t="shared" si="71"/>
        <v>0</v>
      </c>
    </row>
    <row r="117" spans="3:11" ht="15" hidden="1" customHeight="1">
      <c r="C117" s="11">
        <v>28</v>
      </c>
      <c r="D117" s="48">
        <f>IF(130&gt;=D105,0,(D105-130)/10*D110)</f>
        <v>0</v>
      </c>
      <c r="E117" s="48">
        <f t="shared" ref="E117:K117" si="72">IF(130&gt;=E105,0,(E105-130)/10*E110)</f>
        <v>0</v>
      </c>
      <c r="F117" s="48">
        <f t="shared" si="72"/>
        <v>0</v>
      </c>
      <c r="G117" s="48">
        <f t="shared" si="72"/>
        <v>0</v>
      </c>
      <c r="H117" s="48">
        <f t="shared" si="72"/>
        <v>0</v>
      </c>
      <c r="I117" s="48">
        <f t="shared" si="72"/>
        <v>0</v>
      </c>
      <c r="J117" s="48">
        <f t="shared" si="72"/>
        <v>0</v>
      </c>
      <c r="K117" s="48">
        <f t="shared" si="72"/>
        <v>0</v>
      </c>
    </row>
    <row r="118" spans="3:11" ht="15" hidden="1" customHeight="1">
      <c r="C118" s="11" t="s">
        <v>55</v>
      </c>
      <c r="D118" s="11" t="e">
        <f>VLOOKUP(D102,$C$120:D121,D101,FALSE)</f>
        <v>#N/A</v>
      </c>
      <c r="E118" s="11" t="e">
        <f>VLOOKUP(E102,$C$120:E121,E101,FALSE)</f>
        <v>#N/A</v>
      </c>
      <c r="F118" s="11" t="e">
        <f>VLOOKUP(F102,$C$120:F121,F101,FALSE)</f>
        <v>#N/A</v>
      </c>
      <c r="G118" s="11" t="e">
        <f>VLOOKUP(G102,$C$120:G121,G101,FALSE)</f>
        <v>#N/A</v>
      </c>
      <c r="H118" s="11" t="e">
        <f>VLOOKUP(H102,$C$120:H121,H101,FALSE)</f>
        <v>#N/A</v>
      </c>
      <c r="I118" s="11" t="e">
        <f>VLOOKUP(I102,$C$120:I121,I101,FALSE)</f>
        <v>#N/A</v>
      </c>
      <c r="J118" s="11" t="e">
        <f>VLOOKUP(J102,$C$120:J121,J101,FALSE)</f>
        <v>#N/A</v>
      </c>
      <c r="K118" s="11" t="e">
        <f>VLOOKUP(K102,$C$120:K121,K101,FALSE)</f>
        <v>#N/A</v>
      </c>
    </row>
    <row r="119" spans="3:11" ht="15" hidden="1" customHeight="1">
      <c r="C119" s="11" t="s">
        <v>103</v>
      </c>
      <c r="I119" s="11"/>
      <c r="J119" s="11"/>
      <c r="K119" s="11"/>
    </row>
    <row r="120" spans="3:11" ht="15" hidden="1" customHeight="1">
      <c r="C120" s="11">
        <v>4</v>
      </c>
      <c r="D120" s="51">
        <f>IF(4&gt;=D104,0,(D104-4)*D111)</f>
        <v>0</v>
      </c>
      <c r="E120" s="51">
        <f t="shared" ref="E120:K120" si="73">IF(4&gt;=E104,0,(E104-4)*E111)</f>
        <v>0</v>
      </c>
      <c r="F120" s="51">
        <f t="shared" si="73"/>
        <v>0</v>
      </c>
      <c r="G120" s="51">
        <f t="shared" si="73"/>
        <v>0</v>
      </c>
      <c r="H120" s="51">
        <f t="shared" si="73"/>
        <v>0</v>
      </c>
      <c r="I120" s="51">
        <f t="shared" si="73"/>
        <v>0</v>
      </c>
      <c r="J120" s="51">
        <f t="shared" si="73"/>
        <v>0</v>
      </c>
      <c r="K120" s="51">
        <f t="shared" si="73"/>
        <v>0</v>
      </c>
    </row>
    <row r="121" spans="3:11" ht="15" hidden="1" customHeight="1">
      <c r="C121" s="11">
        <v>8</v>
      </c>
      <c r="D121" s="51">
        <f>IF(8&gt;=D104,0,(D104-8)*D111)</f>
        <v>0</v>
      </c>
      <c r="E121" s="51">
        <f t="shared" ref="E121:K121" si="74">IF(8&gt;=E104,0,(E104-8)*E111)</f>
        <v>0</v>
      </c>
      <c r="F121" s="51">
        <f t="shared" si="74"/>
        <v>0</v>
      </c>
      <c r="G121" s="51">
        <f t="shared" si="74"/>
        <v>0</v>
      </c>
      <c r="H121" s="51">
        <f t="shared" si="74"/>
        <v>0</v>
      </c>
      <c r="I121" s="51">
        <f>IF(8&gt;=I104,0,(I104-8)*I111)</f>
        <v>0</v>
      </c>
      <c r="J121" s="51">
        <f t="shared" si="74"/>
        <v>0</v>
      </c>
      <c r="K121" s="51">
        <f t="shared" si="74"/>
        <v>0</v>
      </c>
    </row>
    <row r="122" spans="3:11" ht="15" hidden="1" customHeight="1">
      <c r="C122" s="11" t="s">
        <v>104</v>
      </c>
      <c r="D122" s="93" t="e">
        <f>+D109+D112+D118</f>
        <v>#N/A</v>
      </c>
      <c r="E122" s="93" t="e">
        <f t="shared" ref="E122:K122" si="75">+E109+E112+E118</f>
        <v>#N/A</v>
      </c>
      <c r="F122" s="93" t="e">
        <f t="shared" si="75"/>
        <v>#VALUE!</v>
      </c>
      <c r="G122" s="93" t="e">
        <f t="shared" si="75"/>
        <v>#N/A</v>
      </c>
      <c r="H122" s="93" t="e">
        <f t="shared" si="75"/>
        <v>#N/A</v>
      </c>
      <c r="I122" s="93" t="e">
        <f t="shared" si="75"/>
        <v>#N/A</v>
      </c>
      <c r="J122" s="93" t="e">
        <f t="shared" si="75"/>
        <v>#N/A</v>
      </c>
      <c r="K122" s="93" t="e">
        <f t="shared" si="75"/>
        <v>#N/A</v>
      </c>
    </row>
    <row r="123" spans="3:11" ht="15" hidden="1" customHeight="1">
      <c r="D123" s="91"/>
      <c r="E123" s="91"/>
      <c r="F123" s="91"/>
      <c r="G123" s="91"/>
      <c r="H123" s="91"/>
      <c r="I123" s="91"/>
      <c r="J123" s="91"/>
      <c r="K123" s="91"/>
    </row>
    <row r="124" spans="3:11" ht="15" hidden="1" customHeight="1">
      <c r="C124" s="11" t="s">
        <v>105</v>
      </c>
      <c r="D124" s="51"/>
      <c r="E124" s="51"/>
      <c r="F124" s="51"/>
      <c r="G124" s="51"/>
      <c r="H124" s="51"/>
    </row>
    <row r="125" spans="3:11" ht="15" hidden="1" customHeight="1">
      <c r="C125" s="11" t="s">
        <v>93</v>
      </c>
      <c r="D125" s="91" t="str">
        <f t="shared" ref="D125:K125" si="76">IF(D14&lt;=0,"-",IF(D14&lt;=4,4,IF(D14&gt;4,8)))</f>
        <v>-</v>
      </c>
      <c r="E125" s="91" t="str">
        <f t="shared" si="76"/>
        <v>-</v>
      </c>
      <c r="F125" s="91" t="str">
        <f t="shared" si="76"/>
        <v>-</v>
      </c>
      <c r="G125" s="91" t="str">
        <f t="shared" si="76"/>
        <v>-</v>
      </c>
      <c r="H125" s="91" t="str">
        <f t="shared" si="76"/>
        <v>-</v>
      </c>
      <c r="I125" s="91" t="str">
        <f t="shared" si="76"/>
        <v>-</v>
      </c>
      <c r="J125" s="91" t="str">
        <f t="shared" si="76"/>
        <v>-</v>
      </c>
      <c r="K125" s="91" t="str">
        <f t="shared" si="76"/>
        <v>-</v>
      </c>
    </row>
    <row r="126" spans="3:11" ht="15" hidden="1" customHeight="1">
      <c r="C126" s="11" t="s">
        <v>94</v>
      </c>
      <c r="D126" s="51" t="e">
        <f>VALUE(CONCATENATE(D172,D125))</f>
        <v>#N/A</v>
      </c>
      <c r="E126" s="51" t="e">
        <f t="shared" ref="E126:K126" si="77">VALUE(CONCATENATE(E172,E125))</f>
        <v>#N/A</v>
      </c>
      <c r="F126" s="51" t="e">
        <f t="shared" si="77"/>
        <v>#VALUE!</v>
      </c>
      <c r="G126" s="51" t="e">
        <f t="shared" si="77"/>
        <v>#N/A</v>
      </c>
      <c r="H126" s="51" t="e">
        <f t="shared" si="77"/>
        <v>#N/A</v>
      </c>
      <c r="I126" s="51" t="e">
        <f t="shared" si="77"/>
        <v>#N/A</v>
      </c>
      <c r="J126" s="51" t="e">
        <f t="shared" si="77"/>
        <v>#N/A</v>
      </c>
      <c r="K126" s="51" t="e">
        <f t="shared" si="77"/>
        <v>#N/A</v>
      </c>
    </row>
    <row r="127" spans="3:11" ht="15" hidden="1" customHeight="1">
      <c r="C127" s="11" t="s">
        <v>95</v>
      </c>
      <c r="D127" s="51">
        <f t="shared" ref="D127:K127" si="78">CEILING(D14,1)</f>
        <v>0</v>
      </c>
      <c r="E127" s="51">
        <f t="shared" si="78"/>
        <v>0</v>
      </c>
      <c r="F127" s="51">
        <f t="shared" si="78"/>
        <v>0</v>
      </c>
      <c r="G127" s="51">
        <f t="shared" si="78"/>
        <v>0</v>
      </c>
      <c r="H127" s="51">
        <f t="shared" si="78"/>
        <v>0</v>
      </c>
      <c r="I127" s="51">
        <f t="shared" si="78"/>
        <v>0</v>
      </c>
      <c r="J127" s="51">
        <f t="shared" si="78"/>
        <v>0</v>
      </c>
      <c r="K127" s="51">
        <f t="shared" si="78"/>
        <v>0</v>
      </c>
    </row>
    <row r="128" spans="3:11" ht="15" hidden="1" customHeight="1">
      <c r="C128" s="11" t="s">
        <v>96</v>
      </c>
      <c r="D128" s="51">
        <f t="shared" ref="D128:K128" si="79">CEILING(D15,10)</f>
        <v>0</v>
      </c>
      <c r="E128" s="51">
        <f t="shared" si="79"/>
        <v>0</v>
      </c>
      <c r="F128" s="51">
        <f t="shared" si="79"/>
        <v>0</v>
      </c>
      <c r="G128" s="51">
        <f t="shared" si="79"/>
        <v>0</v>
      </c>
      <c r="H128" s="51">
        <f t="shared" si="79"/>
        <v>0</v>
      </c>
      <c r="I128" s="51">
        <f t="shared" si="79"/>
        <v>0</v>
      </c>
      <c r="J128" s="51">
        <f t="shared" si="79"/>
        <v>0</v>
      </c>
      <c r="K128" s="51">
        <f t="shared" si="79"/>
        <v>0</v>
      </c>
    </row>
    <row r="129" spans="3:11" ht="15" hidden="1" customHeight="1">
      <c r="C129" s="11" t="s">
        <v>97</v>
      </c>
      <c r="D129" s="51" t="str">
        <f>IF(D171=1,"1",IF(D171=2,"2",IF(D171=3,"2",IF(D171=4,"2"))))</f>
        <v>1</v>
      </c>
      <c r="E129" s="51" t="str">
        <f t="shared" ref="E129:K129" si="80">IF(E171=1,"1",IF(E171=2,"2",IF(E171=3,"2",IF(E171=4,"2"))))</f>
        <v>2</v>
      </c>
      <c r="F129" s="51" t="str">
        <f t="shared" si="80"/>
        <v>2</v>
      </c>
      <c r="G129" s="51" t="str">
        <f t="shared" si="80"/>
        <v>2</v>
      </c>
      <c r="H129" s="51" t="str">
        <f t="shared" si="80"/>
        <v>1</v>
      </c>
      <c r="I129" s="51" t="str">
        <f t="shared" si="80"/>
        <v>2</v>
      </c>
      <c r="J129" s="51" t="str">
        <f t="shared" si="80"/>
        <v>2</v>
      </c>
      <c r="K129" s="51" t="str">
        <f t="shared" si="80"/>
        <v>2</v>
      </c>
    </row>
    <row r="130" spans="3:11" ht="15" hidden="1" customHeight="1">
      <c r="C130" s="11" t="s">
        <v>98</v>
      </c>
      <c r="D130" s="51" t="e">
        <f>VALUE(CONCATENATE(D129,D125))</f>
        <v>#VALUE!</v>
      </c>
      <c r="E130" s="51" t="e">
        <f t="shared" ref="E130:K130" si="81">VALUE(CONCATENATE(E129,E125))</f>
        <v>#VALUE!</v>
      </c>
      <c r="F130" s="51" t="e">
        <f t="shared" si="81"/>
        <v>#VALUE!</v>
      </c>
      <c r="G130" s="51" t="e">
        <f t="shared" si="81"/>
        <v>#VALUE!</v>
      </c>
      <c r="H130" s="51" t="e">
        <f t="shared" si="81"/>
        <v>#VALUE!</v>
      </c>
      <c r="I130" s="51" t="e">
        <f t="shared" si="81"/>
        <v>#VALUE!</v>
      </c>
      <c r="J130" s="51" t="e">
        <f t="shared" si="81"/>
        <v>#VALUE!</v>
      </c>
      <c r="K130" s="51" t="e">
        <f t="shared" si="81"/>
        <v>#VALUE!</v>
      </c>
    </row>
    <row r="131" spans="3:11" ht="15" hidden="1" customHeight="1">
      <c r="C131" s="11" t="s">
        <v>99</v>
      </c>
      <c r="D131" s="48" t="e">
        <f>IF(D14&gt;4,"8時間",IF(#REF!&lt;=4,"4時間"))</f>
        <v>#REF!</v>
      </c>
      <c r="E131" s="48" t="e">
        <f>IF(E14&gt;4,"8時間",IF(#REF!&lt;=4,"4時間"))</f>
        <v>#REF!</v>
      </c>
      <c r="F131" s="48" t="e">
        <f>IF(F14&gt;4,"8時間",IF(#REF!&lt;=4,"4時間"))</f>
        <v>#REF!</v>
      </c>
      <c r="G131" s="48" t="e">
        <f>IF(G14&gt;4,"8時間",IF(#REF!&lt;=4,"4時間"))</f>
        <v>#REF!</v>
      </c>
      <c r="H131" s="48" t="e">
        <f>IF(H14&gt;4,"8時間",IF(#REF!&lt;=4,"4時間"))</f>
        <v>#REF!</v>
      </c>
      <c r="I131" s="48" t="e">
        <f>IF(I14&gt;4,"8時間",IF(#REF!&lt;=4,"4時間"))</f>
        <v>#REF!</v>
      </c>
      <c r="J131" s="48" t="e">
        <f>IF(J14&gt;4,"8時間",IF(#REF!&lt;=4,"4時間"))</f>
        <v>#REF!</v>
      </c>
      <c r="K131" s="48" t="e">
        <f>IF(K14&gt;4,"8時間",IF(#REF!&lt;=4,"4時間"))</f>
        <v>#REF!</v>
      </c>
    </row>
    <row r="132" spans="3:11" ht="15" hidden="1" customHeight="1">
      <c r="C132" s="11" t="s">
        <v>54</v>
      </c>
      <c r="D132" s="92" t="str">
        <f t="shared" ref="D132:K132" si="82">IFERROR(VLOOKUP(D126,$C$990:$F$1069,2,FALSE),"-")</f>
        <v>-</v>
      </c>
      <c r="E132" s="92" t="str">
        <f t="shared" si="82"/>
        <v>-</v>
      </c>
      <c r="F132" s="92" t="str">
        <f t="shared" si="82"/>
        <v>-</v>
      </c>
      <c r="G132" s="92" t="str">
        <f t="shared" si="82"/>
        <v>-</v>
      </c>
      <c r="H132" s="92" t="str">
        <f t="shared" si="82"/>
        <v>-</v>
      </c>
      <c r="I132" s="92" t="str">
        <f t="shared" si="82"/>
        <v>-</v>
      </c>
      <c r="J132" s="92" t="str">
        <f t="shared" si="82"/>
        <v>-</v>
      </c>
      <c r="K132" s="92" t="str">
        <f t="shared" si="82"/>
        <v>-</v>
      </c>
    </row>
    <row r="133" spans="3:11" ht="15" hidden="1" customHeight="1">
      <c r="C133" s="11" t="s">
        <v>100</v>
      </c>
      <c r="D133" s="92" t="str">
        <f t="shared" ref="D133:K133" si="83">IFERROR(VLOOKUP(D126,$C$990:$F$1069,3,FALSE),"-")</f>
        <v>-</v>
      </c>
      <c r="E133" s="92" t="str">
        <f t="shared" si="83"/>
        <v>-</v>
      </c>
      <c r="F133" s="92" t="str">
        <f t="shared" si="83"/>
        <v>-</v>
      </c>
      <c r="G133" s="92" t="str">
        <f t="shared" si="83"/>
        <v>-</v>
      </c>
      <c r="H133" s="92" t="str">
        <f t="shared" si="83"/>
        <v>-</v>
      </c>
      <c r="I133" s="92" t="str">
        <f t="shared" si="83"/>
        <v>-</v>
      </c>
      <c r="J133" s="92" t="str">
        <f t="shared" si="83"/>
        <v>-</v>
      </c>
      <c r="K133" s="92" t="str">
        <f t="shared" si="83"/>
        <v>-</v>
      </c>
    </row>
    <row r="134" spans="3:11" ht="15" hidden="1" customHeight="1">
      <c r="C134" s="11" t="s">
        <v>101</v>
      </c>
      <c r="D134" s="92" t="str">
        <f t="shared" ref="D134:K134" si="84">IFERROR(VLOOKUP(D126,$C$990:$F$1069,4,FALSE),"-")</f>
        <v>-</v>
      </c>
      <c r="E134" s="92" t="str">
        <f t="shared" si="84"/>
        <v>-</v>
      </c>
      <c r="F134" s="92" t="str">
        <f t="shared" si="84"/>
        <v>-</v>
      </c>
      <c r="G134" s="92" t="str">
        <f t="shared" si="84"/>
        <v>-</v>
      </c>
      <c r="H134" s="92" t="str">
        <f t="shared" si="84"/>
        <v>-</v>
      </c>
      <c r="I134" s="92" t="str">
        <f t="shared" si="84"/>
        <v>-</v>
      </c>
      <c r="J134" s="92" t="str">
        <f t="shared" si="84"/>
        <v>-</v>
      </c>
      <c r="K134" s="92" t="str">
        <f t="shared" si="84"/>
        <v>-</v>
      </c>
    </row>
    <row r="135" spans="3:11" ht="15" hidden="1" customHeight="1">
      <c r="C135" s="11" t="s">
        <v>56</v>
      </c>
      <c r="D135" s="48" t="str">
        <f>IFERROR(VLOOKUP(D107,$C$137:D140,D101),"-")</f>
        <v>-</v>
      </c>
      <c r="E135" s="48" t="str">
        <f>IFERROR(VLOOKUP(E107,$C$137:E140,E101),"-")</f>
        <v>-</v>
      </c>
      <c r="F135" s="48" t="str">
        <f>IFERROR(VLOOKUP(F107,$C$137:F140,F101),"-")</f>
        <v>-</v>
      </c>
      <c r="G135" s="48" t="str">
        <f>IFERROR(VLOOKUP(G107,$C$137:G140,G101),"-")</f>
        <v>-</v>
      </c>
      <c r="H135" s="48" t="str">
        <f>IFERROR(VLOOKUP(H107,$C$137:H140,H101),"-")</f>
        <v>-</v>
      </c>
      <c r="I135" s="48" t="str">
        <f>IFERROR(VLOOKUP(I107,$C$137:I140,I101),"-")</f>
        <v>-</v>
      </c>
      <c r="J135" s="48" t="str">
        <f>IFERROR(VLOOKUP(J107,$C$137:J140,J101),"-")</f>
        <v>-</v>
      </c>
      <c r="K135" s="48" t="str">
        <f>IFERROR(VLOOKUP(K107,$C$137:K140,K101),"-")</f>
        <v>-</v>
      </c>
    </row>
    <row r="136" spans="3:11" ht="15" hidden="1" customHeight="1">
      <c r="C136" s="11" t="s">
        <v>102</v>
      </c>
      <c r="I136" s="11"/>
      <c r="J136" s="11"/>
      <c r="K136" s="11"/>
    </row>
    <row r="137" spans="3:11" ht="15" hidden="1" customHeight="1">
      <c r="C137" s="11">
        <v>14</v>
      </c>
      <c r="D137" s="48">
        <f>IF(50&gt;=D128,0,(D128-50)/10*D133)</f>
        <v>0</v>
      </c>
      <c r="E137" s="48">
        <f t="shared" ref="E137:K137" si="85">IF(50&gt;=E128,0,(E128-50)/10*E133)</f>
        <v>0</v>
      </c>
      <c r="F137" s="48">
        <f t="shared" si="85"/>
        <v>0</v>
      </c>
      <c r="G137" s="48">
        <f t="shared" si="85"/>
        <v>0</v>
      </c>
      <c r="H137" s="48">
        <f t="shared" si="85"/>
        <v>0</v>
      </c>
      <c r="I137" s="48">
        <f t="shared" si="85"/>
        <v>0</v>
      </c>
      <c r="J137" s="48">
        <f t="shared" si="85"/>
        <v>0</v>
      </c>
      <c r="K137" s="48">
        <f t="shared" si="85"/>
        <v>0</v>
      </c>
    </row>
    <row r="138" spans="3:11" ht="15" hidden="1" customHeight="1">
      <c r="C138" s="11">
        <v>18</v>
      </c>
      <c r="D138" s="48">
        <f>IF(100&gt;=D128,0,(D128-100)/10*D133)</f>
        <v>0</v>
      </c>
      <c r="E138" s="48">
        <f t="shared" ref="E138:K138" si="86">IF(100&gt;=E128,0,(E128-100)/10*E133)</f>
        <v>0</v>
      </c>
      <c r="F138" s="48">
        <f t="shared" si="86"/>
        <v>0</v>
      </c>
      <c r="G138" s="48">
        <f t="shared" si="86"/>
        <v>0</v>
      </c>
      <c r="H138" s="48">
        <f t="shared" si="86"/>
        <v>0</v>
      </c>
      <c r="I138" s="48">
        <f t="shared" si="86"/>
        <v>0</v>
      </c>
      <c r="J138" s="48">
        <f t="shared" si="86"/>
        <v>0</v>
      </c>
      <c r="K138" s="48">
        <f t="shared" si="86"/>
        <v>0</v>
      </c>
    </row>
    <row r="139" spans="3:11" ht="15" hidden="1" customHeight="1">
      <c r="C139" s="11">
        <v>24</v>
      </c>
      <c r="D139" s="48">
        <f>IF(60&gt;=D128,0,(D128-60)/10*D133)</f>
        <v>0</v>
      </c>
      <c r="E139" s="48">
        <f t="shared" ref="E139:K139" si="87">IF(60&gt;=E128,0,(E128-60)/10*E133)</f>
        <v>0</v>
      </c>
      <c r="F139" s="48">
        <f t="shared" si="87"/>
        <v>0</v>
      </c>
      <c r="G139" s="48">
        <f t="shared" si="87"/>
        <v>0</v>
      </c>
      <c r="H139" s="48">
        <f t="shared" si="87"/>
        <v>0</v>
      </c>
      <c r="I139" s="48">
        <f t="shared" si="87"/>
        <v>0</v>
      </c>
      <c r="J139" s="48">
        <f t="shared" si="87"/>
        <v>0</v>
      </c>
      <c r="K139" s="48">
        <f t="shared" si="87"/>
        <v>0</v>
      </c>
    </row>
    <row r="140" spans="3:11" ht="15" hidden="1" customHeight="1">
      <c r="C140" s="11">
        <v>28</v>
      </c>
      <c r="D140" s="48">
        <f>IF(130&gt;=D128,0,(D128-130)/10*D133)</f>
        <v>0</v>
      </c>
      <c r="E140" s="48">
        <f t="shared" ref="E140:K140" si="88">IF(130&gt;=E128,0,(E128-130)/10*E133)</f>
        <v>0</v>
      </c>
      <c r="F140" s="48">
        <f t="shared" si="88"/>
        <v>0</v>
      </c>
      <c r="G140" s="48">
        <f t="shared" si="88"/>
        <v>0</v>
      </c>
      <c r="H140" s="48">
        <f t="shared" si="88"/>
        <v>0</v>
      </c>
      <c r="I140" s="48">
        <f t="shared" si="88"/>
        <v>0</v>
      </c>
      <c r="J140" s="48">
        <f t="shared" si="88"/>
        <v>0</v>
      </c>
      <c r="K140" s="48">
        <f t="shared" si="88"/>
        <v>0</v>
      </c>
    </row>
    <row r="141" spans="3:11" ht="15" hidden="1" customHeight="1">
      <c r="C141" s="11" t="s">
        <v>55</v>
      </c>
      <c r="D141" s="48" t="str">
        <f>IFERROR(VLOOKUP(D102,$C$143:D144,D101,FALSE),"-")</f>
        <v>-</v>
      </c>
      <c r="E141" s="48" t="str">
        <f>IFERROR(VLOOKUP(E102,$C$143:E144,E101,FALSE),"-")</f>
        <v>-</v>
      </c>
      <c r="F141" s="48" t="str">
        <f>IFERROR(VLOOKUP(F102,$C$143:F144,F101,FALSE),"-")</f>
        <v>-</v>
      </c>
      <c r="G141" s="48" t="str">
        <f>IFERROR(VLOOKUP(G102,$C$143:G144,G101,FALSE),"-")</f>
        <v>-</v>
      </c>
      <c r="H141" s="48" t="str">
        <f>IFERROR(VLOOKUP(H102,$C$143:H144,H101,FALSE),"-")</f>
        <v>-</v>
      </c>
      <c r="I141" s="48" t="str">
        <f>IFERROR(VLOOKUP(I102,$C$143:I144,I101,FALSE),"-")</f>
        <v>-</v>
      </c>
      <c r="J141" s="48" t="str">
        <f>IFERROR(VLOOKUP(J102,$C$143:J144,J101,FALSE),"-")</f>
        <v>-</v>
      </c>
      <c r="K141" s="48" t="str">
        <f>IFERROR(VLOOKUP(K102,$C$143:K144,K101,FALSE),"-")</f>
        <v>-</v>
      </c>
    </row>
    <row r="142" spans="3:11" ht="15" hidden="1" customHeight="1">
      <c r="C142" s="11" t="s">
        <v>103</v>
      </c>
      <c r="I142" s="11"/>
      <c r="J142" s="11"/>
      <c r="K142" s="11"/>
    </row>
    <row r="143" spans="3:11" ht="15" hidden="1" customHeight="1">
      <c r="C143" s="11">
        <v>4</v>
      </c>
      <c r="D143" s="48">
        <f>IF(4&gt;=D127,0,(D127-4)*D134)</f>
        <v>0</v>
      </c>
      <c r="E143" s="48">
        <f t="shared" ref="E143:K143" si="89">IF(4&gt;=E127,0,(E127-4)*E134)</f>
        <v>0</v>
      </c>
      <c r="F143" s="48">
        <f t="shared" si="89"/>
        <v>0</v>
      </c>
      <c r="G143" s="48">
        <f t="shared" si="89"/>
        <v>0</v>
      </c>
      <c r="H143" s="48">
        <f t="shared" si="89"/>
        <v>0</v>
      </c>
      <c r="I143" s="48">
        <f t="shared" si="89"/>
        <v>0</v>
      </c>
      <c r="J143" s="48">
        <f t="shared" si="89"/>
        <v>0</v>
      </c>
      <c r="K143" s="48">
        <f t="shared" si="89"/>
        <v>0</v>
      </c>
    </row>
    <row r="144" spans="3:11" ht="15" hidden="1" customHeight="1">
      <c r="C144" s="11">
        <v>8</v>
      </c>
      <c r="D144" s="48">
        <f>IF(8&gt;=D127,0,(D127-8)*D134)</f>
        <v>0</v>
      </c>
      <c r="E144" s="48">
        <f t="shared" ref="E144:K144" si="90">IF(8&gt;=E127,0,(E127-8)*E134)</f>
        <v>0</v>
      </c>
      <c r="F144" s="48">
        <f t="shared" si="90"/>
        <v>0</v>
      </c>
      <c r="G144" s="48">
        <f t="shared" si="90"/>
        <v>0</v>
      </c>
      <c r="H144" s="48">
        <f t="shared" si="90"/>
        <v>0</v>
      </c>
      <c r="I144" s="48">
        <f t="shared" si="90"/>
        <v>0</v>
      </c>
      <c r="J144" s="48">
        <f t="shared" si="90"/>
        <v>0</v>
      </c>
      <c r="K144" s="48">
        <f t="shared" si="90"/>
        <v>0</v>
      </c>
    </row>
    <row r="145" spans="3:11" ht="15" hidden="1" customHeight="1">
      <c r="C145" s="11" t="s">
        <v>104</v>
      </c>
      <c r="D145" s="79" t="str">
        <f>IFERROR(D132+D135+D141,"0")</f>
        <v>0</v>
      </c>
      <c r="E145" s="79" t="str">
        <f t="shared" ref="E145:K145" si="91">IFERROR(E132+E135+E141,"0")</f>
        <v>0</v>
      </c>
      <c r="F145" s="79" t="str">
        <f t="shared" si="91"/>
        <v>0</v>
      </c>
      <c r="G145" s="79" t="str">
        <f t="shared" si="91"/>
        <v>0</v>
      </c>
      <c r="H145" s="79" t="str">
        <f t="shared" si="91"/>
        <v>0</v>
      </c>
      <c r="I145" s="79" t="str">
        <f t="shared" si="91"/>
        <v>0</v>
      </c>
      <c r="J145" s="79" t="str">
        <f t="shared" si="91"/>
        <v>0</v>
      </c>
      <c r="K145" s="79" t="str">
        <f t="shared" si="91"/>
        <v>0</v>
      </c>
    </row>
    <row r="146" spans="3:11" ht="15" hidden="1" customHeight="1">
      <c r="C146" s="11" t="s">
        <v>106</v>
      </c>
      <c r="D146" s="93" t="e">
        <f>+D145+D122</f>
        <v>#N/A</v>
      </c>
      <c r="E146" s="93" t="e">
        <f t="shared" ref="E146:K146" si="92">+E145+E122</f>
        <v>#N/A</v>
      </c>
      <c r="F146" s="93" t="e">
        <f t="shared" si="92"/>
        <v>#VALUE!</v>
      </c>
      <c r="G146" s="93" t="e">
        <f t="shared" si="92"/>
        <v>#N/A</v>
      </c>
      <c r="H146" s="93" t="e">
        <f t="shared" si="92"/>
        <v>#N/A</v>
      </c>
      <c r="I146" s="93" t="e">
        <f t="shared" si="92"/>
        <v>#N/A</v>
      </c>
      <c r="J146" s="93" t="e">
        <f t="shared" si="92"/>
        <v>#N/A</v>
      </c>
      <c r="K146" s="93" t="e">
        <f t="shared" si="92"/>
        <v>#N/A</v>
      </c>
    </row>
    <row r="147" spans="3:11" ht="15" hidden="1" customHeight="1">
      <c r="C147" s="11" t="s">
        <v>85</v>
      </c>
      <c r="D147" s="91" t="e">
        <f>IF(D146&lt;10000,CEILING(D146,50),IF(D146&gt;=10000,CEILING(D146,500)))</f>
        <v>#N/A</v>
      </c>
      <c r="E147" s="91" t="e">
        <f t="shared" ref="E147:K147" si="93">IF(E146&lt;10000,CEILING(E146,50),IF(E146&gt;=10000,CEILING(E146,500)))</f>
        <v>#N/A</v>
      </c>
      <c r="F147" s="91" t="e">
        <f t="shared" si="93"/>
        <v>#VALUE!</v>
      </c>
      <c r="G147" s="91" t="e">
        <f t="shared" si="93"/>
        <v>#N/A</v>
      </c>
      <c r="H147" s="91" t="e">
        <f t="shared" si="93"/>
        <v>#N/A</v>
      </c>
      <c r="I147" s="91" t="e">
        <f t="shared" si="93"/>
        <v>#N/A</v>
      </c>
      <c r="J147" s="91" t="e">
        <f t="shared" si="93"/>
        <v>#N/A</v>
      </c>
      <c r="K147" s="91" t="e">
        <f t="shared" si="93"/>
        <v>#N/A</v>
      </c>
    </row>
    <row r="148" spans="3:11" ht="15" hidden="1" customHeight="1">
      <c r="D148" s="51"/>
      <c r="E148" s="51"/>
      <c r="F148" s="51"/>
      <c r="G148" s="51"/>
      <c r="H148" s="51"/>
    </row>
    <row r="149" spans="3:11" ht="15" hidden="1" customHeight="1">
      <c r="D149" s="51"/>
      <c r="E149" s="51"/>
      <c r="F149" s="51"/>
      <c r="G149" s="51"/>
      <c r="H149" s="51"/>
    </row>
    <row r="150" spans="3:11" ht="15" hidden="1" customHeight="1">
      <c r="D150" s="51"/>
      <c r="E150" s="51"/>
      <c r="F150" s="51"/>
      <c r="G150" s="51"/>
      <c r="H150" s="51"/>
    </row>
    <row r="151" spans="3:11" ht="15" hidden="1" customHeight="1">
      <c r="D151" s="51"/>
      <c r="E151" s="51"/>
      <c r="F151" s="51"/>
      <c r="G151" s="51"/>
      <c r="H151" s="51"/>
    </row>
    <row r="152" spans="3:11" ht="15" hidden="1" customHeight="1">
      <c r="D152" s="51"/>
      <c r="E152" s="51"/>
      <c r="F152" s="51"/>
      <c r="G152" s="51"/>
      <c r="H152" s="51"/>
    </row>
    <row r="153" spans="3:11" ht="15" hidden="1" customHeight="1">
      <c r="C153" s="11" t="s">
        <v>107</v>
      </c>
      <c r="I153" s="11"/>
      <c r="J153" s="11"/>
      <c r="K153" s="11"/>
    </row>
    <row r="154" spans="3:11" ht="15" hidden="1" customHeight="1">
      <c r="C154" s="11" t="s">
        <v>108</v>
      </c>
      <c r="D154" s="51" t="str">
        <f t="shared" ref="D154:K154" si="94">IF(D6&lt;=2,"1",IF(D6&gt;2,"2",))</f>
        <v>1</v>
      </c>
      <c r="E154" s="51" t="str">
        <f t="shared" si="94"/>
        <v>2</v>
      </c>
      <c r="F154" s="51" t="str">
        <f t="shared" si="94"/>
        <v>2</v>
      </c>
      <c r="G154" s="51" t="str">
        <f t="shared" si="94"/>
        <v>2</v>
      </c>
      <c r="H154" s="51" t="str">
        <f t="shared" si="94"/>
        <v>1</v>
      </c>
      <c r="I154" s="51" t="str">
        <f t="shared" si="94"/>
        <v>2</v>
      </c>
      <c r="J154" s="51" t="str">
        <f t="shared" si="94"/>
        <v>2</v>
      </c>
      <c r="K154" s="51" t="str">
        <f t="shared" si="94"/>
        <v>2</v>
      </c>
    </row>
    <row r="155" spans="3:11" ht="15" hidden="1" customHeight="1">
      <c r="C155" s="11" t="s">
        <v>109</v>
      </c>
      <c r="D155" s="51" t="str">
        <f t="shared" ref="D155:K155" si="95">IF(D7&lt;11,"1","2")</f>
        <v>1</v>
      </c>
      <c r="E155" s="51" t="str">
        <f t="shared" si="95"/>
        <v>1</v>
      </c>
      <c r="F155" s="51" t="str">
        <f t="shared" si="95"/>
        <v>2</v>
      </c>
      <c r="G155" s="51" t="str">
        <f t="shared" si="95"/>
        <v>2</v>
      </c>
      <c r="H155" s="51" t="str">
        <f t="shared" si="95"/>
        <v>1</v>
      </c>
      <c r="I155" s="51" t="str">
        <f t="shared" si="95"/>
        <v>1</v>
      </c>
      <c r="J155" s="51" t="str">
        <f t="shared" si="95"/>
        <v>2</v>
      </c>
      <c r="K155" s="51" t="str">
        <f t="shared" si="95"/>
        <v>2</v>
      </c>
    </row>
    <row r="156" spans="3:11" ht="15" hidden="1" customHeight="1">
      <c r="C156" s="11" t="s">
        <v>110</v>
      </c>
      <c r="D156" s="51" t="str">
        <f t="shared" ref="D156:K156" si="96">IF(D5=$D$181,"1",IF(D5=$D$182,"2"))</f>
        <v>1</v>
      </c>
      <c r="E156" s="51" t="str">
        <f t="shared" si="96"/>
        <v>1</v>
      </c>
      <c r="F156" s="51" t="str">
        <f t="shared" si="96"/>
        <v>1</v>
      </c>
      <c r="G156" s="51" t="str">
        <f t="shared" si="96"/>
        <v>2</v>
      </c>
      <c r="H156" s="51" t="str">
        <f t="shared" si="96"/>
        <v>1</v>
      </c>
      <c r="I156" s="51" t="str">
        <f t="shared" si="96"/>
        <v>1</v>
      </c>
      <c r="J156" s="51" t="str">
        <f t="shared" si="96"/>
        <v>1</v>
      </c>
      <c r="K156" s="51" t="str">
        <f t="shared" si="96"/>
        <v>2</v>
      </c>
    </row>
    <row r="157" spans="3:11" ht="15" hidden="1" customHeight="1">
      <c r="C157" s="11" t="s">
        <v>111</v>
      </c>
      <c r="D157" s="51">
        <f>VALUE(CONCATENATE(D154,D155,D156))</f>
        <v>111</v>
      </c>
      <c r="E157" s="51">
        <f t="shared" ref="E157:K157" si="97">VALUE(CONCATENATE(E154,E155,E156))</f>
        <v>211</v>
      </c>
      <c r="F157" s="51">
        <f t="shared" si="97"/>
        <v>221</v>
      </c>
      <c r="G157" s="51">
        <f t="shared" si="97"/>
        <v>222</v>
      </c>
      <c r="H157" s="51">
        <f t="shared" si="97"/>
        <v>111</v>
      </c>
      <c r="I157" s="51">
        <f t="shared" si="97"/>
        <v>211</v>
      </c>
      <c r="J157" s="51">
        <f t="shared" si="97"/>
        <v>221</v>
      </c>
      <c r="K157" s="51">
        <f t="shared" si="97"/>
        <v>222</v>
      </c>
    </row>
    <row r="158" spans="3:11" ht="15" hidden="1" customHeight="1">
      <c r="D158" s="51"/>
    </row>
    <row r="159" spans="3:11" ht="15" hidden="1" customHeight="1">
      <c r="C159" s="11" t="s">
        <v>112</v>
      </c>
    </row>
    <row r="160" spans="3:11" ht="15" hidden="1" customHeight="1">
      <c r="C160" s="94">
        <v>111</v>
      </c>
      <c r="D160" s="95" t="s">
        <v>113</v>
      </c>
      <c r="E160" s="96">
        <v>1</v>
      </c>
    </row>
    <row r="161" spans="3:11" ht="15" hidden="1" customHeight="1">
      <c r="C161" s="94">
        <v>112</v>
      </c>
      <c r="D161" s="95" t="s">
        <v>114</v>
      </c>
      <c r="E161" s="96">
        <v>4</v>
      </c>
    </row>
    <row r="162" spans="3:11" ht="15" hidden="1" customHeight="1">
      <c r="C162" s="94">
        <v>121</v>
      </c>
      <c r="D162" s="95" t="s">
        <v>115</v>
      </c>
      <c r="E162" s="96">
        <v>3</v>
      </c>
    </row>
    <row r="163" spans="3:11" ht="15" hidden="1" customHeight="1">
      <c r="C163" s="94">
        <v>122</v>
      </c>
      <c r="D163" s="95" t="s">
        <v>114</v>
      </c>
      <c r="E163" s="96">
        <v>4</v>
      </c>
    </row>
    <row r="164" spans="3:11" ht="15" hidden="1" customHeight="1">
      <c r="C164" s="94">
        <v>211</v>
      </c>
      <c r="D164" s="95" t="s">
        <v>116</v>
      </c>
      <c r="E164" s="96">
        <v>2</v>
      </c>
    </row>
    <row r="165" spans="3:11" ht="15" hidden="1" customHeight="1">
      <c r="C165" s="94">
        <v>212</v>
      </c>
      <c r="D165" s="95" t="s">
        <v>114</v>
      </c>
      <c r="E165" s="96">
        <v>4</v>
      </c>
    </row>
    <row r="166" spans="3:11" ht="15" hidden="1" customHeight="1">
      <c r="C166" s="94">
        <v>221</v>
      </c>
      <c r="D166" s="95" t="s">
        <v>115</v>
      </c>
      <c r="E166" s="96">
        <v>3</v>
      </c>
    </row>
    <row r="167" spans="3:11" ht="15" hidden="1" customHeight="1">
      <c r="C167" s="94">
        <v>222</v>
      </c>
      <c r="D167" s="95" t="s">
        <v>114</v>
      </c>
      <c r="E167" s="96">
        <v>4</v>
      </c>
    </row>
    <row r="168" spans="3:11" ht="15" hidden="1" customHeight="1"/>
    <row r="169" spans="3:11" ht="15" hidden="1" customHeight="1"/>
    <row r="170" spans="3:11" ht="15" hidden="1" customHeight="1">
      <c r="C170" s="11" t="s">
        <v>117</v>
      </c>
      <c r="D170" s="11" t="e">
        <f t="shared" ref="D170:K170" si="98">VLOOKUP(D4,$C$1072:$E$1118,3,FALSE)</f>
        <v>#N/A</v>
      </c>
      <c r="E170" s="11" t="e">
        <f t="shared" si="98"/>
        <v>#N/A</v>
      </c>
      <c r="F170" s="11">
        <f t="shared" si="98"/>
        <v>9</v>
      </c>
      <c r="G170" s="11" t="e">
        <f t="shared" si="98"/>
        <v>#N/A</v>
      </c>
      <c r="H170" s="11" t="e">
        <f t="shared" si="98"/>
        <v>#N/A</v>
      </c>
      <c r="I170" s="11" t="e">
        <f t="shared" si="98"/>
        <v>#N/A</v>
      </c>
      <c r="J170" s="11" t="e">
        <f t="shared" si="98"/>
        <v>#N/A</v>
      </c>
      <c r="K170" s="11" t="e">
        <f t="shared" si="98"/>
        <v>#N/A</v>
      </c>
    </row>
    <row r="171" spans="3:11" ht="15" hidden="1" customHeight="1">
      <c r="C171" s="11" t="s">
        <v>118</v>
      </c>
      <c r="D171" s="11">
        <f t="shared" ref="D171:K171" si="99">VLOOKUP(D157,$C$160:$E$167,3)</f>
        <v>1</v>
      </c>
      <c r="E171" s="11">
        <f t="shared" si="99"/>
        <v>2</v>
      </c>
      <c r="F171" s="11">
        <f t="shared" si="99"/>
        <v>3</v>
      </c>
      <c r="G171" s="11">
        <f t="shared" si="99"/>
        <v>4</v>
      </c>
      <c r="H171" s="11">
        <f t="shared" si="99"/>
        <v>1</v>
      </c>
      <c r="I171" s="11">
        <f t="shared" si="99"/>
        <v>2</v>
      </c>
      <c r="J171" s="11">
        <f t="shared" si="99"/>
        <v>3</v>
      </c>
      <c r="K171" s="11">
        <f t="shared" si="99"/>
        <v>4</v>
      </c>
    </row>
    <row r="172" spans="3:11" ht="15" hidden="1" customHeight="1">
      <c r="C172" s="11" t="s">
        <v>119</v>
      </c>
      <c r="D172" s="11" t="e">
        <f>VALUE(CONCATENATE(D170,D171))</f>
        <v>#N/A</v>
      </c>
      <c r="E172" s="11" t="e">
        <f t="shared" ref="E172:K172" si="100">VALUE(CONCATENATE(E170,E171))</f>
        <v>#N/A</v>
      </c>
      <c r="F172" s="11">
        <f t="shared" si="100"/>
        <v>93</v>
      </c>
      <c r="G172" s="11" t="e">
        <f t="shared" si="100"/>
        <v>#N/A</v>
      </c>
      <c r="H172" s="11" t="e">
        <f t="shared" si="100"/>
        <v>#N/A</v>
      </c>
      <c r="I172" s="11" t="e">
        <f t="shared" si="100"/>
        <v>#N/A</v>
      </c>
      <c r="J172" s="11" t="e">
        <f t="shared" si="100"/>
        <v>#N/A</v>
      </c>
      <c r="K172" s="11" t="e">
        <f t="shared" si="100"/>
        <v>#N/A</v>
      </c>
    </row>
    <row r="173" spans="3:11" ht="15" hidden="1" customHeight="1">
      <c r="C173" s="11" t="s">
        <v>120</v>
      </c>
      <c r="D173" s="11" t="e">
        <f t="shared" ref="D173:K173" si="101">VLOOKUP(D4,$C$1072:$F$1118,4,FALSE)</f>
        <v>#N/A</v>
      </c>
      <c r="E173" s="11" t="e">
        <f t="shared" si="101"/>
        <v>#N/A</v>
      </c>
      <c r="F173" s="11">
        <f t="shared" si="101"/>
        <v>1</v>
      </c>
      <c r="G173" s="11" t="e">
        <f t="shared" si="101"/>
        <v>#N/A</v>
      </c>
      <c r="H173" s="11" t="e">
        <f t="shared" si="101"/>
        <v>#N/A</v>
      </c>
      <c r="I173" s="11" t="e">
        <f t="shared" si="101"/>
        <v>#N/A</v>
      </c>
      <c r="J173" s="11" t="e">
        <f t="shared" si="101"/>
        <v>#N/A</v>
      </c>
      <c r="K173" s="11" t="e">
        <f t="shared" si="101"/>
        <v>#N/A</v>
      </c>
    </row>
    <row r="174" spans="3:11" ht="15" hidden="1" customHeight="1"/>
    <row r="175" spans="3:11" ht="15" hidden="1" customHeight="1"/>
    <row r="176" spans="3:11" ht="15" hidden="1" customHeight="1"/>
    <row r="177" spans="1:11" ht="15" hidden="1" customHeight="1"/>
    <row r="178" spans="1:11" ht="15" hidden="1" customHeight="1"/>
    <row r="179" spans="1:11" ht="15" hidden="1" customHeight="1"/>
    <row r="180" spans="1:11" ht="15" hidden="1" customHeight="1">
      <c r="C180" s="11" t="s">
        <v>121</v>
      </c>
    </row>
    <row r="181" spans="1:11" ht="15" hidden="1" customHeight="1">
      <c r="C181" s="11" t="s">
        <v>122</v>
      </c>
      <c r="D181" s="11" t="s">
        <v>27</v>
      </c>
    </row>
    <row r="182" spans="1:11" ht="15" hidden="1" customHeight="1">
      <c r="D182" s="11" t="s">
        <v>114</v>
      </c>
    </row>
    <row r="183" spans="1:11" ht="15" hidden="1" customHeight="1">
      <c r="A183" s="11" t="s">
        <v>123</v>
      </c>
      <c r="C183" s="11" t="s">
        <v>124</v>
      </c>
      <c r="D183" s="97" t="s">
        <v>125</v>
      </c>
      <c r="E183" s="98" t="s">
        <v>126</v>
      </c>
      <c r="F183" s="99" t="s">
        <v>127</v>
      </c>
      <c r="G183" s="97" t="s">
        <v>128</v>
      </c>
      <c r="I183" s="51" t="s">
        <v>129</v>
      </c>
      <c r="J183" s="51" t="s">
        <v>130</v>
      </c>
      <c r="K183" s="51" t="s">
        <v>131</v>
      </c>
    </row>
    <row r="184" spans="1:11" ht="15" hidden="1" customHeight="1">
      <c r="C184" s="11">
        <v>111</v>
      </c>
      <c r="D184" s="100" t="s">
        <v>132</v>
      </c>
      <c r="E184" s="101">
        <v>12450</v>
      </c>
      <c r="F184" s="48">
        <v>3050</v>
      </c>
      <c r="G184" s="48">
        <v>7610</v>
      </c>
      <c r="I184" s="51">
        <v>1</v>
      </c>
      <c r="J184" s="51">
        <v>1</v>
      </c>
      <c r="K184" s="102">
        <v>1</v>
      </c>
    </row>
    <row r="185" spans="1:11" ht="15" hidden="1" customHeight="1">
      <c r="C185" s="11">
        <v>112</v>
      </c>
      <c r="D185" s="100" t="s">
        <v>133</v>
      </c>
      <c r="E185" s="101">
        <v>13980</v>
      </c>
      <c r="F185" s="48">
        <v>3050</v>
      </c>
      <c r="G185" s="48">
        <v>7610</v>
      </c>
      <c r="I185" s="51">
        <v>1</v>
      </c>
      <c r="J185" s="51">
        <v>1</v>
      </c>
      <c r="K185" s="102">
        <v>2</v>
      </c>
    </row>
    <row r="186" spans="1:11" ht="15" hidden="1" customHeight="1">
      <c r="C186" s="11">
        <v>113</v>
      </c>
      <c r="D186" s="100" t="s">
        <v>134</v>
      </c>
      <c r="E186" s="101">
        <v>15510</v>
      </c>
      <c r="F186" s="48">
        <v>3050</v>
      </c>
      <c r="G186" s="48">
        <v>7610</v>
      </c>
      <c r="I186" s="51">
        <v>1</v>
      </c>
      <c r="J186" s="51">
        <v>1</v>
      </c>
      <c r="K186" s="102">
        <v>3</v>
      </c>
    </row>
    <row r="187" spans="1:11" ht="15" hidden="1" customHeight="1">
      <c r="C187" s="11">
        <v>114</v>
      </c>
      <c r="D187" s="100" t="s">
        <v>135</v>
      </c>
      <c r="E187" s="101">
        <v>17050</v>
      </c>
      <c r="F187" s="48">
        <v>3050</v>
      </c>
      <c r="G187" s="48">
        <v>7610</v>
      </c>
      <c r="I187" s="51">
        <v>1</v>
      </c>
      <c r="J187" s="51">
        <v>1</v>
      </c>
      <c r="K187" s="102">
        <v>4</v>
      </c>
    </row>
    <row r="188" spans="1:11" ht="15" hidden="1" customHeight="1">
      <c r="C188" s="11">
        <v>115</v>
      </c>
      <c r="D188" s="100" t="s">
        <v>136</v>
      </c>
      <c r="E188" s="101">
        <v>18580</v>
      </c>
      <c r="F188" s="48">
        <v>3050</v>
      </c>
      <c r="G188" s="48">
        <v>7610</v>
      </c>
      <c r="I188" s="51">
        <v>1</v>
      </c>
      <c r="J188" s="51">
        <v>1</v>
      </c>
      <c r="K188" s="102">
        <v>5</v>
      </c>
    </row>
    <row r="189" spans="1:11" ht="15" hidden="1" customHeight="1">
      <c r="C189" s="11">
        <v>116</v>
      </c>
      <c r="D189" s="100" t="s">
        <v>137</v>
      </c>
      <c r="E189" s="101">
        <v>20120</v>
      </c>
      <c r="F189" s="48">
        <v>3050</v>
      </c>
      <c r="G189" s="48">
        <v>7610</v>
      </c>
      <c r="I189" s="51">
        <v>1</v>
      </c>
      <c r="J189" s="51">
        <v>1</v>
      </c>
      <c r="K189" s="102">
        <v>6</v>
      </c>
    </row>
    <row r="190" spans="1:11" ht="15" hidden="1" customHeight="1">
      <c r="C190" s="11">
        <v>117</v>
      </c>
      <c r="D190" s="100" t="s">
        <v>138</v>
      </c>
      <c r="E190" s="101">
        <v>21650</v>
      </c>
      <c r="F190" s="48">
        <v>3050</v>
      </c>
      <c r="G190" s="48">
        <v>7610</v>
      </c>
      <c r="I190" s="51">
        <v>1</v>
      </c>
      <c r="J190" s="51">
        <v>1</v>
      </c>
      <c r="K190" s="102">
        <v>7</v>
      </c>
    </row>
    <row r="191" spans="1:11" ht="15" hidden="1" customHeight="1">
      <c r="C191" s="11">
        <v>118</v>
      </c>
      <c r="D191" s="100" t="s">
        <v>139</v>
      </c>
      <c r="E191" s="101">
        <v>23180</v>
      </c>
      <c r="F191" s="48">
        <v>3050</v>
      </c>
      <c r="G191" s="48">
        <v>7610</v>
      </c>
      <c r="I191" s="51">
        <v>1</v>
      </c>
      <c r="J191" s="51">
        <v>1</v>
      </c>
      <c r="K191" s="102">
        <v>8</v>
      </c>
    </row>
    <row r="192" spans="1:11" ht="15" hidden="1" customHeight="1">
      <c r="C192" s="11">
        <v>119</v>
      </c>
      <c r="D192" s="100" t="s">
        <v>140</v>
      </c>
      <c r="E192" s="101">
        <v>24720</v>
      </c>
      <c r="F192" s="48">
        <v>3050</v>
      </c>
      <c r="G192" s="48">
        <v>7610</v>
      </c>
      <c r="I192" s="51">
        <v>1</v>
      </c>
      <c r="J192" s="51">
        <v>1</v>
      </c>
      <c r="K192" s="102">
        <v>9</v>
      </c>
    </row>
    <row r="193" spans="3:11" ht="15" hidden="1" customHeight="1">
      <c r="C193" s="11">
        <v>1110</v>
      </c>
      <c r="D193" s="100" t="s">
        <v>141</v>
      </c>
      <c r="E193" s="101">
        <v>26250</v>
      </c>
      <c r="F193" s="48">
        <v>3050</v>
      </c>
      <c r="G193" s="48">
        <v>7610</v>
      </c>
      <c r="I193" s="51">
        <v>1</v>
      </c>
      <c r="J193" s="51">
        <v>1</v>
      </c>
      <c r="K193" s="102">
        <v>10</v>
      </c>
    </row>
    <row r="194" spans="3:11" ht="15" hidden="1" customHeight="1">
      <c r="C194" s="11">
        <v>1111</v>
      </c>
      <c r="D194" s="100" t="s">
        <v>142</v>
      </c>
      <c r="E194" s="101">
        <v>27780</v>
      </c>
      <c r="F194" s="48">
        <v>3050</v>
      </c>
      <c r="G194" s="48">
        <v>7610</v>
      </c>
      <c r="I194" s="51">
        <v>1</v>
      </c>
      <c r="J194" s="51">
        <v>1</v>
      </c>
      <c r="K194" s="102">
        <v>11</v>
      </c>
    </row>
    <row r="195" spans="3:11" ht="15" hidden="1" customHeight="1">
      <c r="C195" s="11">
        <v>1112</v>
      </c>
      <c r="D195" s="100" t="s">
        <v>143</v>
      </c>
      <c r="E195" s="101">
        <v>29310</v>
      </c>
      <c r="F195" s="48">
        <v>3050</v>
      </c>
      <c r="G195" s="48">
        <v>7610</v>
      </c>
      <c r="I195" s="51">
        <v>1</v>
      </c>
      <c r="J195" s="51">
        <v>1</v>
      </c>
      <c r="K195" s="102">
        <v>12</v>
      </c>
    </row>
    <row r="196" spans="3:11" ht="15" hidden="1" customHeight="1">
      <c r="C196" s="11">
        <v>1113</v>
      </c>
      <c r="D196" s="100" t="s">
        <v>144</v>
      </c>
      <c r="E196" s="101">
        <v>30840</v>
      </c>
      <c r="F196" s="48">
        <v>3050</v>
      </c>
      <c r="G196" s="48">
        <v>7610</v>
      </c>
      <c r="I196" s="51">
        <v>1</v>
      </c>
      <c r="J196" s="51">
        <v>1</v>
      </c>
      <c r="K196" s="102">
        <v>13</v>
      </c>
    </row>
    <row r="197" spans="3:11" ht="15" hidden="1" customHeight="1">
      <c r="C197" s="11">
        <v>1114</v>
      </c>
      <c r="D197" s="100" t="s">
        <v>145</v>
      </c>
      <c r="E197" s="101">
        <v>32370</v>
      </c>
      <c r="F197" s="48">
        <v>3050</v>
      </c>
      <c r="G197" s="48">
        <v>7610</v>
      </c>
      <c r="I197" s="51">
        <v>1</v>
      </c>
      <c r="J197" s="51">
        <v>1</v>
      </c>
      <c r="K197" s="102">
        <v>14</v>
      </c>
    </row>
    <row r="198" spans="3:11" ht="15" hidden="1" customHeight="1">
      <c r="C198" s="11">
        <v>1115</v>
      </c>
      <c r="D198" s="100" t="s">
        <v>146</v>
      </c>
      <c r="E198" s="101">
        <v>33900</v>
      </c>
      <c r="F198" s="48">
        <v>3050</v>
      </c>
      <c r="G198" s="48">
        <v>7610</v>
      </c>
      <c r="I198" s="51">
        <v>1</v>
      </c>
      <c r="J198" s="51">
        <v>1</v>
      </c>
      <c r="K198" s="102">
        <v>15</v>
      </c>
    </row>
    <row r="199" spans="3:11" ht="15" hidden="1" customHeight="1">
      <c r="C199" s="11">
        <v>1116</v>
      </c>
      <c r="D199" s="100" t="s">
        <v>147</v>
      </c>
      <c r="E199" s="101">
        <v>35430</v>
      </c>
      <c r="F199" s="48">
        <v>3050</v>
      </c>
      <c r="G199" s="48">
        <v>7610</v>
      </c>
      <c r="I199" s="51">
        <v>1</v>
      </c>
      <c r="J199" s="51">
        <v>1</v>
      </c>
      <c r="K199" s="102">
        <v>16</v>
      </c>
    </row>
    <row r="200" spans="3:11" ht="15" hidden="1" customHeight="1">
      <c r="C200" s="11">
        <v>1117</v>
      </c>
      <c r="D200" s="100" t="s">
        <v>148</v>
      </c>
      <c r="E200" s="101">
        <v>36950</v>
      </c>
      <c r="F200" s="48">
        <v>3050</v>
      </c>
      <c r="G200" s="48">
        <v>7610</v>
      </c>
      <c r="I200" s="51">
        <v>1</v>
      </c>
      <c r="J200" s="51">
        <v>1</v>
      </c>
      <c r="K200" s="102">
        <v>17</v>
      </c>
    </row>
    <row r="201" spans="3:11" ht="15" hidden="1" customHeight="1">
      <c r="C201" s="11">
        <v>1118</v>
      </c>
      <c r="D201" s="100" t="s">
        <v>149</v>
      </c>
      <c r="E201" s="101">
        <v>38480</v>
      </c>
      <c r="F201" s="48">
        <v>3050</v>
      </c>
      <c r="G201" s="48">
        <v>7610</v>
      </c>
      <c r="I201" s="51">
        <v>1</v>
      </c>
      <c r="J201" s="51">
        <v>1</v>
      </c>
      <c r="K201" s="102">
        <v>18</v>
      </c>
    </row>
    <row r="202" spans="3:11" ht="15" hidden="1" customHeight="1">
      <c r="C202" s="11">
        <v>1119</v>
      </c>
      <c r="D202" s="100" t="s">
        <v>150</v>
      </c>
      <c r="E202" s="101">
        <v>40010</v>
      </c>
      <c r="F202" s="48">
        <v>3050</v>
      </c>
      <c r="G202" s="48">
        <v>7610</v>
      </c>
      <c r="I202" s="51">
        <v>1</v>
      </c>
      <c r="J202" s="51">
        <v>1</v>
      </c>
      <c r="K202" s="102">
        <v>19</v>
      </c>
    </row>
    <row r="203" spans="3:11" ht="15" hidden="1" customHeight="1">
      <c r="C203" s="11">
        <v>1120</v>
      </c>
      <c r="D203" s="100" t="s">
        <v>151</v>
      </c>
      <c r="E203" s="101">
        <v>41540</v>
      </c>
      <c r="F203" s="48">
        <v>3050</v>
      </c>
      <c r="G203" s="48">
        <v>7610</v>
      </c>
      <c r="I203" s="51">
        <v>1</v>
      </c>
      <c r="J203" s="51">
        <v>1</v>
      </c>
      <c r="K203" s="102">
        <v>20</v>
      </c>
    </row>
    <row r="204" spans="3:11" ht="15" hidden="1" customHeight="1">
      <c r="C204" s="11">
        <v>121</v>
      </c>
      <c r="D204" s="100" t="s">
        <v>132</v>
      </c>
      <c r="E204" s="101">
        <v>14480</v>
      </c>
      <c r="F204" s="101">
        <v>3530</v>
      </c>
      <c r="G204" s="101">
        <v>8810</v>
      </c>
      <c r="I204" s="51">
        <v>1</v>
      </c>
      <c r="J204" s="51">
        <v>2</v>
      </c>
      <c r="K204" s="102">
        <v>1</v>
      </c>
    </row>
    <row r="205" spans="3:11" ht="15" hidden="1" customHeight="1">
      <c r="C205" s="11">
        <v>122</v>
      </c>
      <c r="D205" s="100" t="s">
        <v>133</v>
      </c>
      <c r="E205" s="101">
        <v>16290</v>
      </c>
      <c r="F205" s="101">
        <v>3530</v>
      </c>
      <c r="G205" s="101">
        <v>8810</v>
      </c>
      <c r="I205" s="51">
        <v>1</v>
      </c>
      <c r="J205" s="51">
        <v>2</v>
      </c>
      <c r="K205" s="102">
        <v>2</v>
      </c>
    </row>
    <row r="206" spans="3:11" ht="15" hidden="1" customHeight="1">
      <c r="C206" s="11">
        <v>123</v>
      </c>
      <c r="D206" s="100" t="s">
        <v>134</v>
      </c>
      <c r="E206" s="101">
        <v>18100</v>
      </c>
      <c r="F206" s="101">
        <v>3530</v>
      </c>
      <c r="G206" s="101">
        <v>8810</v>
      </c>
      <c r="I206" s="51">
        <v>1</v>
      </c>
      <c r="J206" s="51">
        <v>2</v>
      </c>
      <c r="K206" s="102">
        <v>3</v>
      </c>
    </row>
    <row r="207" spans="3:11" ht="15" hidden="1" customHeight="1">
      <c r="C207" s="11">
        <v>124</v>
      </c>
      <c r="D207" s="100" t="s">
        <v>135</v>
      </c>
      <c r="E207" s="101">
        <v>19910</v>
      </c>
      <c r="F207" s="101">
        <v>3530</v>
      </c>
      <c r="G207" s="101">
        <v>8810</v>
      </c>
      <c r="I207" s="51">
        <v>1</v>
      </c>
      <c r="J207" s="51">
        <v>2</v>
      </c>
      <c r="K207" s="102">
        <v>4</v>
      </c>
    </row>
    <row r="208" spans="3:11" ht="15" hidden="1" customHeight="1">
      <c r="C208" s="11">
        <v>125</v>
      </c>
      <c r="D208" s="100" t="s">
        <v>136</v>
      </c>
      <c r="E208" s="101">
        <v>21710</v>
      </c>
      <c r="F208" s="101">
        <v>3530</v>
      </c>
      <c r="G208" s="101">
        <v>8810</v>
      </c>
      <c r="I208" s="51">
        <v>1</v>
      </c>
      <c r="J208" s="51">
        <v>2</v>
      </c>
      <c r="K208" s="102">
        <v>5</v>
      </c>
    </row>
    <row r="209" spans="3:11" ht="15" hidden="1" customHeight="1">
      <c r="C209" s="11">
        <v>126</v>
      </c>
      <c r="D209" s="100" t="s">
        <v>137</v>
      </c>
      <c r="E209" s="101">
        <v>23520</v>
      </c>
      <c r="F209" s="101">
        <v>3530</v>
      </c>
      <c r="G209" s="101">
        <v>8810</v>
      </c>
      <c r="I209" s="51">
        <v>1</v>
      </c>
      <c r="J209" s="51">
        <v>2</v>
      </c>
      <c r="K209" s="102">
        <v>6</v>
      </c>
    </row>
    <row r="210" spans="3:11" ht="15" hidden="1" customHeight="1">
      <c r="C210" s="11">
        <v>127</v>
      </c>
      <c r="D210" s="100" t="s">
        <v>138</v>
      </c>
      <c r="E210" s="101">
        <v>25330</v>
      </c>
      <c r="F210" s="101">
        <v>3530</v>
      </c>
      <c r="G210" s="101">
        <v>8810</v>
      </c>
      <c r="I210" s="51">
        <v>1</v>
      </c>
      <c r="J210" s="51">
        <v>2</v>
      </c>
      <c r="K210" s="102">
        <v>7</v>
      </c>
    </row>
    <row r="211" spans="3:11" ht="15" hidden="1" customHeight="1">
      <c r="C211" s="11">
        <v>128</v>
      </c>
      <c r="D211" s="100" t="s">
        <v>139</v>
      </c>
      <c r="E211" s="101">
        <v>27140</v>
      </c>
      <c r="F211" s="101">
        <v>3530</v>
      </c>
      <c r="G211" s="101">
        <v>8810</v>
      </c>
      <c r="I211" s="51">
        <v>1</v>
      </c>
      <c r="J211" s="51">
        <v>2</v>
      </c>
      <c r="K211" s="102">
        <v>8</v>
      </c>
    </row>
    <row r="212" spans="3:11" ht="15" hidden="1" customHeight="1">
      <c r="C212" s="11">
        <v>129</v>
      </c>
      <c r="D212" s="100" t="s">
        <v>140</v>
      </c>
      <c r="E212" s="101">
        <v>28940</v>
      </c>
      <c r="F212" s="101">
        <v>3530</v>
      </c>
      <c r="G212" s="101">
        <v>8810</v>
      </c>
      <c r="I212" s="51">
        <v>1</v>
      </c>
      <c r="J212" s="51">
        <v>2</v>
      </c>
      <c r="K212" s="102">
        <v>9</v>
      </c>
    </row>
    <row r="213" spans="3:11" ht="15" hidden="1" customHeight="1">
      <c r="C213" s="11">
        <v>1210</v>
      </c>
      <c r="D213" s="100" t="s">
        <v>141</v>
      </c>
      <c r="E213" s="101">
        <v>30750</v>
      </c>
      <c r="F213" s="101">
        <v>3530</v>
      </c>
      <c r="G213" s="101">
        <v>8810</v>
      </c>
      <c r="I213" s="51">
        <v>1</v>
      </c>
      <c r="J213" s="51">
        <v>2</v>
      </c>
      <c r="K213" s="102">
        <v>10</v>
      </c>
    </row>
    <row r="214" spans="3:11" ht="15" hidden="1" customHeight="1">
      <c r="C214" s="11">
        <v>1211</v>
      </c>
      <c r="D214" s="100" t="s">
        <v>142</v>
      </c>
      <c r="E214" s="101">
        <v>32530</v>
      </c>
      <c r="F214" s="101">
        <v>3530</v>
      </c>
      <c r="G214" s="101">
        <v>8810</v>
      </c>
      <c r="I214" s="51">
        <v>1</v>
      </c>
      <c r="J214" s="51">
        <v>2</v>
      </c>
      <c r="K214" s="102">
        <v>11</v>
      </c>
    </row>
    <row r="215" spans="3:11" ht="15" hidden="1" customHeight="1">
      <c r="C215" s="11">
        <v>1212</v>
      </c>
      <c r="D215" s="100" t="s">
        <v>143</v>
      </c>
      <c r="E215" s="101">
        <v>34310</v>
      </c>
      <c r="F215" s="101">
        <v>3530</v>
      </c>
      <c r="G215" s="101">
        <v>8810</v>
      </c>
      <c r="I215" s="51">
        <v>1</v>
      </c>
      <c r="J215" s="51">
        <v>2</v>
      </c>
      <c r="K215" s="102">
        <v>12</v>
      </c>
    </row>
    <row r="216" spans="3:11" ht="15" hidden="1" customHeight="1">
      <c r="C216" s="11">
        <v>1213</v>
      </c>
      <c r="D216" s="100" t="s">
        <v>144</v>
      </c>
      <c r="E216" s="101">
        <v>36090</v>
      </c>
      <c r="F216" s="101">
        <v>3530</v>
      </c>
      <c r="G216" s="101">
        <v>8810</v>
      </c>
      <c r="I216" s="51">
        <v>1</v>
      </c>
      <c r="J216" s="51">
        <v>2</v>
      </c>
      <c r="K216" s="102">
        <v>13</v>
      </c>
    </row>
    <row r="217" spans="3:11" ht="15" hidden="1" customHeight="1">
      <c r="C217" s="11">
        <v>1214</v>
      </c>
      <c r="D217" s="100" t="s">
        <v>145</v>
      </c>
      <c r="E217" s="101">
        <v>37870</v>
      </c>
      <c r="F217" s="101">
        <v>3530</v>
      </c>
      <c r="G217" s="101">
        <v>8810</v>
      </c>
      <c r="I217" s="51">
        <v>1</v>
      </c>
      <c r="J217" s="51">
        <v>2</v>
      </c>
      <c r="K217" s="102">
        <v>14</v>
      </c>
    </row>
    <row r="218" spans="3:11" ht="15" hidden="1" customHeight="1">
      <c r="C218" s="11">
        <v>1215</v>
      </c>
      <c r="D218" s="100" t="s">
        <v>146</v>
      </c>
      <c r="E218" s="101">
        <v>39650</v>
      </c>
      <c r="F218" s="101">
        <v>3530</v>
      </c>
      <c r="G218" s="101">
        <v>8810</v>
      </c>
      <c r="I218" s="51">
        <v>1</v>
      </c>
      <c r="J218" s="51">
        <v>2</v>
      </c>
      <c r="K218" s="102">
        <v>15</v>
      </c>
    </row>
    <row r="219" spans="3:11" ht="15" hidden="1" customHeight="1">
      <c r="C219" s="11">
        <v>1216</v>
      </c>
      <c r="D219" s="100" t="s">
        <v>147</v>
      </c>
      <c r="E219" s="101">
        <v>41430</v>
      </c>
      <c r="F219" s="101">
        <v>3530</v>
      </c>
      <c r="G219" s="101">
        <v>8810</v>
      </c>
      <c r="I219" s="51">
        <v>1</v>
      </c>
      <c r="J219" s="51">
        <v>2</v>
      </c>
      <c r="K219" s="102">
        <v>16</v>
      </c>
    </row>
    <row r="220" spans="3:11" ht="15" hidden="1" customHeight="1">
      <c r="C220" s="11">
        <v>1217</v>
      </c>
      <c r="D220" s="100" t="s">
        <v>148</v>
      </c>
      <c r="E220" s="101">
        <v>43210</v>
      </c>
      <c r="F220" s="101">
        <v>3530</v>
      </c>
      <c r="G220" s="101">
        <v>8810</v>
      </c>
      <c r="I220" s="51">
        <v>1</v>
      </c>
      <c r="J220" s="51">
        <v>2</v>
      </c>
      <c r="K220" s="102">
        <v>17</v>
      </c>
    </row>
    <row r="221" spans="3:11" ht="15" hidden="1" customHeight="1">
      <c r="C221" s="11">
        <v>1218</v>
      </c>
      <c r="D221" s="100" t="s">
        <v>149</v>
      </c>
      <c r="E221" s="101">
        <v>44990</v>
      </c>
      <c r="F221" s="101">
        <v>3530</v>
      </c>
      <c r="G221" s="101">
        <v>8810</v>
      </c>
      <c r="I221" s="51">
        <v>1</v>
      </c>
      <c r="J221" s="51">
        <v>2</v>
      </c>
      <c r="K221" s="102">
        <v>18</v>
      </c>
    </row>
    <row r="222" spans="3:11" ht="15" hidden="1" customHeight="1">
      <c r="C222" s="11">
        <v>1219</v>
      </c>
      <c r="D222" s="100" t="s">
        <v>150</v>
      </c>
      <c r="E222" s="101">
        <v>46770</v>
      </c>
      <c r="F222" s="101">
        <v>3530</v>
      </c>
      <c r="G222" s="101">
        <v>8810</v>
      </c>
      <c r="I222" s="51">
        <v>1</v>
      </c>
      <c r="J222" s="51">
        <v>2</v>
      </c>
      <c r="K222" s="102">
        <v>19</v>
      </c>
    </row>
    <row r="223" spans="3:11" ht="15" hidden="1" customHeight="1">
      <c r="C223" s="11">
        <v>1220</v>
      </c>
      <c r="D223" s="100" t="s">
        <v>151</v>
      </c>
      <c r="E223" s="101">
        <v>48540</v>
      </c>
      <c r="F223" s="101">
        <v>3530</v>
      </c>
      <c r="G223" s="101">
        <v>8810</v>
      </c>
      <c r="I223" s="51">
        <v>1</v>
      </c>
      <c r="J223" s="51">
        <v>2</v>
      </c>
      <c r="K223" s="102">
        <v>20</v>
      </c>
    </row>
    <row r="224" spans="3:11" ht="15" hidden="1" customHeight="1">
      <c r="C224" s="11">
        <v>131</v>
      </c>
      <c r="D224" s="100" t="s">
        <v>132</v>
      </c>
      <c r="E224" s="101">
        <v>18610</v>
      </c>
      <c r="F224" s="101">
        <v>4700</v>
      </c>
      <c r="G224" s="101">
        <v>11740</v>
      </c>
      <c r="I224" s="51">
        <v>1</v>
      </c>
      <c r="J224" s="51">
        <v>3</v>
      </c>
      <c r="K224" s="102">
        <v>1</v>
      </c>
    </row>
    <row r="225" spans="3:11" ht="15" hidden="1" customHeight="1">
      <c r="C225" s="11">
        <v>132</v>
      </c>
      <c r="D225" s="100" t="s">
        <v>133</v>
      </c>
      <c r="E225" s="101">
        <v>21080</v>
      </c>
      <c r="F225" s="101">
        <v>4700</v>
      </c>
      <c r="G225" s="101">
        <v>11740</v>
      </c>
      <c r="I225" s="51">
        <v>1</v>
      </c>
      <c r="J225" s="51">
        <v>3</v>
      </c>
      <c r="K225" s="102">
        <v>2</v>
      </c>
    </row>
    <row r="226" spans="3:11" ht="15" hidden="1" customHeight="1">
      <c r="C226" s="11">
        <v>133</v>
      </c>
      <c r="D226" s="100" t="s">
        <v>134</v>
      </c>
      <c r="E226" s="101">
        <v>23550</v>
      </c>
      <c r="F226" s="101">
        <v>4700</v>
      </c>
      <c r="G226" s="101">
        <v>11740</v>
      </c>
      <c r="I226" s="51">
        <v>1</v>
      </c>
      <c r="J226" s="51">
        <v>3</v>
      </c>
      <c r="K226" s="102">
        <v>3</v>
      </c>
    </row>
    <row r="227" spans="3:11" ht="15" hidden="1" customHeight="1">
      <c r="C227" s="11">
        <v>134</v>
      </c>
      <c r="D227" s="100" t="s">
        <v>135</v>
      </c>
      <c r="E227" s="101">
        <v>26010</v>
      </c>
      <c r="F227" s="101">
        <v>4700</v>
      </c>
      <c r="G227" s="101">
        <v>11740</v>
      </c>
      <c r="I227" s="51">
        <v>1</v>
      </c>
      <c r="J227" s="51">
        <v>3</v>
      </c>
      <c r="K227" s="102">
        <v>4</v>
      </c>
    </row>
    <row r="228" spans="3:11" ht="15" hidden="1" customHeight="1">
      <c r="C228" s="11">
        <v>135</v>
      </c>
      <c r="D228" s="100" t="s">
        <v>136</v>
      </c>
      <c r="E228" s="101">
        <v>28480</v>
      </c>
      <c r="F228" s="101">
        <v>4700</v>
      </c>
      <c r="G228" s="101">
        <v>11740</v>
      </c>
      <c r="I228" s="51">
        <v>1</v>
      </c>
      <c r="J228" s="51">
        <v>3</v>
      </c>
      <c r="K228" s="102">
        <v>5</v>
      </c>
    </row>
    <row r="229" spans="3:11" ht="15" hidden="1" customHeight="1">
      <c r="C229" s="11">
        <v>136</v>
      </c>
      <c r="D229" s="100" t="s">
        <v>137</v>
      </c>
      <c r="E229" s="101">
        <v>30940</v>
      </c>
      <c r="F229" s="101">
        <v>4700</v>
      </c>
      <c r="G229" s="101">
        <v>11740</v>
      </c>
      <c r="I229" s="51">
        <v>1</v>
      </c>
      <c r="J229" s="51">
        <v>3</v>
      </c>
      <c r="K229" s="102">
        <v>6</v>
      </c>
    </row>
    <row r="230" spans="3:11" ht="15" hidden="1" customHeight="1">
      <c r="C230" s="11">
        <v>137</v>
      </c>
      <c r="D230" s="100" t="s">
        <v>138</v>
      </c>
      <c r="E230" s="101">
        <v>33410</v>
      </c>
      <c r="F230" s="101">
        <v>4700</v>
      </c>
      <c r="G230" s="101">
        <v>11740</v>
      </c>
      <c r="I230" s="51">
        <v>1</v>
      </c>
      <c r="J230" s="51">
        <v>3</v>
      </c>
      <c r="K230" s="102">
        <v>7</v>
      </c>
    </row>
    <row r="231" spans="3:11" ht="15" hidden="1" customHeight="1">
      <c r="C231" s="11">
        <v>138</v>
      </c>
      <c r="D231" s="100" t="s">
        <v>139</v>
      </c>
      <c r="E231" s="101">
        <v>35870</v>
      </c>
      <c r="F231" s="101">
        <v>4700</v>
      </c>
      <c r="G231" s="101">
        <v>11740</v>
      </c>
      <c r="I231" s="51">
        <v>1</v>
      </c>
      <c r="J231" s="51">
        <v>3</v>
      </c>
      <c r="K231" s="102">
        <v>8</v>
      </c>
    </row>
    <row r="232" spans="3:11" ht="15" hidden="1" customHeight="1">
      <c r="C232" s="11">
        <v>139</v>
      </c>
      <c r="D232" s="100" t="s">
        <v>140</v>
      </c>
      <c r="E232" s="101">
        <v>38340</v>
      </c>
      <c r="F232" s="101">
        <v>4700</v>
      </c>
      <c r="G232" s="101">
        <v>11740</v>
      </c>
      <c r="I232" s="51">
        <v>1</v>
      </c>
      <c r="J232" s="51">
        <v>3</v>
      </c>
      <c r="K232" s="102">
        <v>9</v>
      </c>
    </row>
    <row r="233" spans="3:11" ht="15" hidden="1" customHeight="1">
      <c r="C233" s="11">
        <v>1310</v>
      </c>
      <c r="D233" s="100" t="s">
        <v>141</v>
      </c>
      <c r="E233" s="101">
        <v>40800</v>
      </c>
      <c r="F233" s="101">
        <v>4700</v>
      </c>
      <c r="G233" s="101">
        <v>11740</v>
      </c>
      <c r="I233" s="51">
        <v>1</v>
      </c>
      <c r="J233" s="51">
        <v>3</v>
      </c>
      <c r="K233" s="102">
        <v>10</v>
      </c>
    </row>
    <row r="234" spans="3:11" ht="15" hidden="1" customHeight="1">
      <c r="C234" s="11">
        <v>1311</v>
      </c>
      <c r="D234" s="100" t="s">
        <v>142</v>
      </c>
      <c r="E234" s="101">
        <v>43190</v>
      </c>
      <c r="F234" s="101">
        <v>4700</v>
      </c>
      <c r="G234" s="101">
        <v>11740</v>
      </c>
      <c r="I234" s="51">
        <v>1</v>
      </c>
      <c r="J234" s="51">
        <v>3</v>
      </c>
      <c r="K234" s="102">
        <v>11</v>
      </c>
    </row>
    <row r="235" spans="3:11" ht="15" hidden="1" customHeight="1">
      <c r="C235" s="11">
        <v>1312</v>
      </c>
      <c r="D235" s="100" t="s">
        <v>143</v>
      </c>
      <c r="E235" s="101">
        <v>45570</v>
      </c>
      <c r="F235" s="101">
        <v>4700</v>
      </c>
      <c r="G235" s="101">
        <v>11740</v>
      </c>
      <c r="I235" s="51">
        <v>1</v>
      </c>
      <c r="J235" s="51">
        <v>3</v>
      </c>
      <c r="K235" s="102">
        <v>12</v>
      </c>
    </row>
    <row r="236" spans="3:11" ht="15" hidden="1" customHeight="1">
      <c r="C236" s="11">
        <v>1313</v>
      </c>
      <c r="D236" s="100" t="s">
        <v>144</v>
      </c>
      <c r="E236" s="101">
        <v>47960</v>
      </c>
      <c r="F236" s="101">
        <v>4700</v>
      </c>
      <c r="G236" s="101">
        <v>11740</v>
      </c>
      <c r="I236" s="51">
        <v>1</v>
      </c>
      <c r="J236" s="51">
        <v>3</v>
      </c>
      <c r="K236" s="102">
        <v>13</v>
      </c>
    </row>
    <row r="237" spans="3:11" ht="15" hidden="1" customHeight="1">
      <c r="C237" s="11">
        <v>1314</v>
      </c>
      <c r="D237" s="100" t="s">
        <v>145</v>
      </c>
      <c r="E237" s="101">
        <v>50350</v>
      </c>
      <c r="F237" s="101">
        <v>4700</v>
      </c>
      <c r="G237" s="101">
        <v>11740</v>
      </c>
      <c r="I237" s="51">
        <v>1</v>
      </c>
      <c r="J237" s="51">
        <v>3</v>
      </c>
      <c r="K237" s="102">
        <v>14</v>
      </c>
    </row>
    <row r="238" spans="3:11" ht="15" hidden="1" customHeight="1">
      <c r="C238" s="11">
        <v>1315</v>
      </c>
      <c r="D238" s="100" t="s">
        <v>146</v>
      </c>
      <c r="E238" s="101">
        <v>52730</v>
      </c>
      <c r="F238" s="101">
        <v>4700</v>
      </c>
      <c r="G238" s="101">
        <v>11740</v>
      </c>
      <c r="I238" s="51">
        <v>1</v>
      </c>
      <c r="J238" s="51">
        <v>3</v>
      </c>
      <c r="K238" s="102">
        <v>15</v>
      </c>
    </row>
    <row r="239" spans="3:11" ht="15" hidden="1" customHeight="1">
      <c r="C239" s="11">
        <v>1316</v>
      </c>
      <c r="D239" s="100" t="s">
        <v>147</v>
      </c>
      <c r="E239" s="101">
        <v>55120</v>
      </c>
      <c r="F239" s="101">
        <v>4700</v>
      </c>
      <c r="G239" s="101">
        <v>11740</v>
      </c>
      <c r="I239" s="51">
        <v>1</v>
      </c>
      <c r="J239" s="51">
        <v>3</v>
      </c>
      <c r="K239" s="102">
        <v>16</v>
      </c>
    </row>
    <row r="240" spans="3:11" ht="15" hidden="1" customHeight="1">
      <c r="C240" s="11">
        <v>1317</v>
      </c>
      <c r="D240" s="100" t="s">
        <v>148</v>
      </c>
      <c r="E240" s="101">
        <v>57500</v>
      </c>
      <c r="F240" s="101">
        <v>4700</v>
      </c>
      <c r="G240" s="101">
        <v>11740</v>
      </c>
      <c r="I240" s="51">
        <v>1</v>
      </c>
      <c r="J240" s="51">
        <v>3</v>
      </c>
      <c r="K240" s="102">
        <v>17</v>
      </c>
    </row>
    <row r="241" spans="3:11" ht="15" hidden="1" customHeight="1">
      <c r="C241" s="11">
        <v>1318</v>
      </c>
      <c r="D241" s="100" t="s">
        <v>149</v>
      </c>
      <c r="E241" s="101">
        <v>59890</v>
      </c>
      <c r="F241" s="101">
        <v>4700</v>
      </c>
      <c r="G241" s="101">
        <v>11740</v>
      </c>
      <c r="I241" s="51">
        <v>1</v>
      </c>
      <c r="J241" s="51">
        <v>3</v>
      </c>
      <c r="K241" s="102">
        <v>18</v>
      </c>
    </row>
    <row r="242" spans="3:11" ht="15" hidden="1" customHeight="1">
      <c r="C242" s="11">
        <v>1319</v>
      </c>
      <c r="D242" s="100" t="s">
        <v>150</v>
      </c>
      <c r="E242" s="101">
        <v>62270</v>
      </c>
      <c r="F242" s="101">
        <v>4700</v>
      </c>
      <c r="G242" s="101">
        <v>11740</v>
      </c>
      <c r="I242" s="51">
        <v>1</v>
      </c>
      <c r="J242" s="51">
        <v>3</v>
      </c>
      <c r="K242" s="102">
        <v>19</v>
      </c>
    </row>
    <row r="243" spans="3:11" ht="15" hidden="1" customHeight="1">
      <c r="C243" s="11">
        <v>1320</v>
      </c>
      <c r="D243" s="100" t="s">
        <v>151</v>
      </c>
      <c r="E243" s="101">
        <v>64660</v>
      </c>
      <c r="F243" s="101">
        <v>4700</v>
      </c>
      <c r="G243" s="101">
        <v>11740</v>
      </c>
      <c r="I243" s="51">
        <v>1</v>
      </c>
      <c r="J243" s="51">
        <v>3</v>
      </c>
      <c r="K243" s="102">
        <v>20</v>
      </c>
    </row>
    <row r="244" spans="3:11" ht="15" hidden="1" customHeight="1">
      <c r="C244" s="11">
        <v>141</v>
      </c>
      <c r="D244" s="100" t="s">
        <v>132</v>
      </c>
      <c r="E244" s="101">
        <v>23280</v>
      </c>
      <c r="F244" s="48">
        <v>6110</v>
      </c>
      <c r="G244" s="48">
        <v>15270</v>
      </c>
      <c r="I244" s="51">
        <v>1</v>
      </c>
      <c r="J244" s="51">
        <v>4</v>
      </c>
      <c r="K244" s="102">
        <v>1</v>
      </c>
    </row>
    <row r="245" spans="3:11" ht="15" hidden="1" customHeight="1">
      <c r="C245" s="11">
        <v>142</v>
      </c>
      <c r="D245" s="100" t="s">
        <v>133</v>
      </c>
      <c r="E245" s="101">
        <v>26500</v>
      </c>
      <c r="F245" s="48">
        <v>6110</v>
      </c>
      <c r="G245" s="48">
        <v>15270</v>
      </c>
      <c r="I245" s="51">
        <v>1</v>
      </c>
      <c r="J245" s="51">
        <v>4</v>
      </c>
      <c r="K245" s="102">
        <v>2</v>
      </c>
    </row>
    <row r="246" spans="3:11" ht="15" hidden="1" customHeight="1">
      <c r="C246" s="11">
        <v>143</v>
      </c>
      <c r="D246" s="100" t="s">
        <v>134</v>
      </c>
      <c r="E246" s="101">
        <v>29710</v>
      </c>
      <c r="F246" s="48">
        <v>6110</v>
      </c>
      <c r="G246" s="48">
        <v>15270</v>
      </c>
      <c r="I246" s="51">
        <v>1</v>
      </c>
      <c r="J246" s="51">
        <v>4</v>
      </c>
      <c r="K246" s="102">
        <v>3</v>
      </c>
    </row>
    <row r="247" spans="3:11" ht="15" hidden="1" customHeight="1">
      <c r="C247" s="11">
        <v>144</v>
      </c>
      <c r="D247" s="100" t="s">
        <v>135</v>
      </c>
      <c r="E247" s="101">
        <v>32930</v>
      </c>
      <c r="F247" s="48">
        <v>6110</v>
      </c>
      <c r="G247" s="48">
        <v>15270</v>
      </c>
      <c r="I247" s="51">
        <v>1</v>
      </c>
      <c r="J247" s="51">
        <v>4</v>
      </c>
      <c r="K247" s="102">
        <v>4</v>
      </c>
    </row>
    <row r="248" spans="3:11" ht="15" hidden="1" customHeight="1">
      <c r="C248" s="11">
        <v>145</v>
      </c>
      <c r="D248" s="100" t="s">
        <v>136</v>
      </c>
      <c r="E248" s="101">
        <v>36150</v>
      </c>
      <c r="F248" s="48">
        <v>6110</v>
      </c>
      <c r="G248" s="48">
        <v>15270</v>
      </c>
      <c r="I248" s="51">
        <v>1</v>
      </c>
      <c r="J248" s="51">
        <v>4</v>
      </c>
      <c r="K248" s="102">
        <v>5</v>
      </c>
    </row>
    <row r="249" spans="3:11" ht="15" hidden="1" customHeight="1">
      <c r="C249" s="11">
        <v>146</v>
      </c>
      <c r="D249" s="100" t="s">
        <v>137</v>
      </c>
      <c r="E249" s="101">
        <v>39370</v>
      </c>
      <c r="F249" s="48">
        <v>6110</v>
      </c>
      <c r="G249" s="48">
        <v>15270</v>
      </c>
      <c r="I249" s="51">
        <v>1</v>
      </c>
      <c r="J249" s="51">
        <v>4</v>
      </c>
      <c r="K249" s="102">
        <v>6</v>
      </c>
    </row>
    <row r="250" spans="3:11" ht="15" hidden="1" customHeight="1">
      <c r="C250" s="11">
        <v>147</v>
      </c>
      <c r="D250" s="100" t="s">
        <v>138</v>
      </c>
      <c r="E250" s="101">
        <v>42580</v>
      </c>
      <c r="F250" s="48">
        <v>6110</v>
      </c>
      <c r="G250" s="48">
        <v>15270</v>
      </c>
      <c r="I250" s="51">
        <v>1</v>
      </c>
      <c r="J250" s="51">
        <v>4</v>
      </c>
      <c r="K250" s="102">
        <v>7</v>
      </c>
    </row>
    <row r="251" spans="3:11" ht="15" hidden="1" customHeight="1">
      <c r="C251" s="11">
        <v>148</v>
      </c>
      <c r="D251" s="100" t="s">
        <v>139</v>
      </c>
      <c r="E251" s="101">
        <v>45800</v>
      </c>
      <c r="F251" s="48">
        <v>6110</v>
      </c>
      <c r="G251" s="48">
        <v>15270</v>
      </c>
      <c r="I251" s="51">
        <v>1</v>
      </c>
      <c r="J251" s="51">
        <v>4</v>
      </c>
      <c r="K251" s="102">
        <v>8</v>
      </c>
    </row>
    <row r="252" spans="3:11" ht="15" hidden="1" customHeight="1">
      <c r="C252" s="11">
        <v>149</v>
      </c>
      <c r="D252" s="100" t="s">
        <v>140</v>
      </c>
      <c r="E252" s="101">
        <v>49020</v>
      </c>
      <c r="F252" s="48">
        <v>6110</v>
      </c>
      <c r="G252" s="48">
        <v>15270</v>
      </c>
      <c r="I252" s="51">
        <v>1</v>
      </c>
      <c r="J252" s="51">
        <v>4</v>
      </c>
      <c r="K252" s="102">
        <v>9</v>
      </c>
    </row>
    <row r="253" spans="3:11" ht="15" hidden="1" customHeight="1">
      <c r="C253" s="11">
        <v>1410</v>
      </c>
      <c r="D253" s="100" t="s">
        <v>141</v>
      </c>
      <c r="E253" s="101">
        <v>52240</v>
      </c>
      <c r="F253" s="48">
        <v>6110</v>
      </c>
      <c r="G253" s="48">
        <v>15270</v>
      </c>
      <c r="I253" s="51">
        <v>1</v>
      </c>
      <c r="J253" s="51">
        <v>4</v>
      </c>
      <c r="K253" s="102">
        <v>10</v>
      </c>
    </row>
    <row r="254" spans="3:11" ht="15" hidden="1" customHeight="1">
      <c r="C254" s="11">
        <v>1411</v>
      </c>
      <c r="D254" s="100" t="s">
        <v>142</v>
      </c>
      <c r="E254" s="101">
        <v>55340</v>
      </c>
      <c r="F254" s="48">
        <v>6110</v>
      </c>
      <c r="G254" s="48">
        <v>15270</v>
      </c>
      <c r="I254" s="51">
        <v>1</v>
      </c>
      <c r="J254" s="51">
        <v>4</v>
      </c>
      <c r="K254" s="102">
        <v>11</v>
      </c>
    </row>
    <row r="255" spans="3:11" ht="15" hidden="1" customHeight="1">
      <c r="C255" s="11">
        <v>1412</v>
      </c>
      <c r="D255" s="100" t="s">
        <v>143</v>
      </c>
      <c r="E255" s="101">
        <v>58440</v>
      </c>
      <c r="F255" s="48">
        <v>6110</v>
      </c>
      <c r="G255" s="48">
        <v>15270</v>
      </c>
      <c r="I255" s="51">
        <v>1</v>
      </c>
      <c r="J255" s="51">
        <v>4</v>
      </c>
      <c r="K255" s="102">
        <v>12</v>
      </c>
    </row>
    <row r="256" spans="3:11" ht="15" hidden="1" customHeight="1">
      <c r="C256" s="11">
        <v>1413</v>
      </c>
      <c r="D256" s="100" t="s">
        <v>144</v>
      </c>
      <c r="E256" s="101">
        <v>61550</v>
      </c>
      <c r="F256" s="48">
        <v>6110</v>
      </c>
      <c r="G256" s="48">
        <v>15270</v>
      </c>
      <c r="I256" s="51">
        <v>1</v>
      </c>
      <c r="J256" s="51">
        <v>4</v>
      </c>
      <c r="K256" s="102">
        <v>13</v>
      </c>
    </row>
    <row r="257" spans="3:11" ht="15" hidden="1" customHeight="1">
      <c r="C257" s="11">
        <v>1414</v>
      </c>
      <c r="D257" s="100" t="s">
        <v>145</v>
      </c>
      <c r="E257" s="101">
        <v>64650</v>
      </c>
      <c r="F257" s="48">
        <v>6110</v>
      </c>
      <c r="G257" s="48">
        <v>15270</v>
      </c>
      <c r="I257" s="51">
        <v>1</v>
      </c>
      <c r="J257" s="51">
        <v>4</v>
      </c>
      <c r="K257" s="102">
        <v>14</v>
      </c>
    </row>
    <row r="258" spans="3:11" ht="15" hidden="1" customHeight="1">
      <c r="C258" s="11">
        <v>1415</v>
      </c>
      <c r="D258" s="100" t="s">
        <v>146</v>
      </c>
      <c r="E258" s="101">
        <v>67760</v>
      </c>
      <c r="F258" s="48">
        <v>6110</v>
      </c>
      <c r="G258" s="48">
        <v>15270</v>
      </c>
      <c r="I258" s="51">
        <v>1</v>
      </c>
      <c r="J258" s="51">
        <v>4</v>
      </c>
      <c r="K258" s="102">
        <v>15</v>
      </c>
    </row>
    <row r="259" spans="3:11" ht="15" hidden="1" customHeight="1">
      <c r="C259" s="11">
        <v>1416</v>
      </c>
      <c r="D259" s="100" t="s">
        <v>147</v>
      </c>
      <c r="E259" s="101">
        <v>70860</v>
      </c>
      <c r="F259" s="48">
        <v>6110</v>
      </c>
      <c r="G259" s="48">
        <v>15270</v>
      </c>
      <c r="I259" s="51">
        <v>1</v>
      </c>
      <c r="J259" s="51">
        <v>4</v>
      </c>
      <c r="K259" s="102">
        <v>16</v>
      </c>
    </row>
    <row r="260" spans="3:11" ht="15" hidden="1" customHeight="1">
      <c r="C260" s="11">
        <v>1417</v>
      </c>
      <c r="D260" s="100" t="s">
        <v>148</v>
      </c>
      <c r="E260" s="101">
        <v>73970</v>
      </c>
      <c r="F260" s="48">
        <v>6110</v>
      </c>
      <c r="G260" s="48">
        <v>15270</v>
      </c>
      <c r="I260" s="51">
        <v>1</v>
      </c>
      <c r="J260" s="51">
        <v>4</v>
      </c>
      <c r="K260" s="102">
        <v>17</v>
      </c>
    </row>
    <row r="261" spans="3:11" ht="15" hidden="1" customHeight="1">
      <c r="C261" s="11">
        <v>1418</v>
      </c>
      <c r="D261" s="100" t="s">
        <v>149</v>
      </c>
      <c r="E261" s="101">
        <v>77070</v>
      </c>
      <c r="F261" s="48">
        <v>6110</v>
      </c>
      <c r="G261" s="48">
        <v>15270</v>
      </c>
      <c r="I261" s="51">
        <v>1</v>
      </c>
      <c r="J261" s="51">
        <v>4</v>
      </c>
      <c r="K261" s="102">
        <v>18</v>
      </c>
    </row>
    <row r="262" spans="3:11" ht="15" hidden="1" customHeight="1">
      <c r="C262" s="11">
        <v>1419</v>
      </c>
      <c r="D262" s="100" t="s">
        <v>150</v>
      </c>
      <c r="E262" s="101">
        <v>80170</v>
      </c>
      <c r="F262" s="48">
        <v>6110</v>
      </c>
      <c r="G262" s="48">
        <v>15270</v>
      </c>
      <c r="I262" s="51">
        <v>1</v>
      </c>
      <c r="J262" s="51">
        <v>4</v>
      </c>
      <c r="K262" s="102">
        <v>19</v>
      </c>
    </row>
    <row r="263" spans="3:11" ht="15" hidden="1" customHeight="1">
      <c r="C263" s="11">
        <v>1420</v>
      </c>
      <c r="D263" s="100" t="s">
        <v>151</v>
      </c>
      <c r="E263" s="101">
        <v>83280</v>
      </c>
      <c r="F263" s="48">
        <v>6110</v>
      </c>
      <c r="G263" s="48">
        <v>15270</v>
      </c>
      <c r="I263" s="51">
        <v>1</v>
      </c>
      <c r="J263" s="51">
        <v>4</v>
      </c>
      <c r="K263" s="102">
        <v>20</v>
      </c>
    </row>
    <row r="264" spans="3:11" ht="15" hidden="1" customHeight="1">
      <c r="C264" s="11">
        <v>211</v>
      </c>
      <c r="D264" s="48" t="s">
        <v>132</v>
      </c>
      <c r="E264" s="48">
        <v>11980</v>
      </c>
      <c r="F264" s="48">
        <v>2960</v>
      </c>
      <c r="G264" s="48">
        <v>7410</v>
      </c>
      <c r="I264" s="51">
        <v>2</v>
      </c>
      <c r="J264" s="51">
        <v>1</v>
      </c>
      <c r="K264" s="102">
        <v>1</v>
      </c>
    </row>
    <row r="265" spans="3:11" ht="15" hidden="1" customHeight="1">
      <c r="C265" s="11">
        <v>212</v>
      </c>
      <c r="D265" s="48" t="s">
        <v>133</v>
      </c>
      <c r="E265" s="48">
        <v>13470</v>
      </c>
      <c r="F265" s="48">
        <v>2960</v>
      </c>
      <c r="G265" s="48">
        <v>7410</v>
      </c>
      <c r="I265" s="51">
        <v>2</v>
      </c>
      <c r="J265" s="51">
        <v>1</v>
      </c>
      <c r="K265" s="102">
        <v>2</v>
      </c>
    </row>
    <row r="266" spans="3:11" ht="15" hidden="1" customHeight="1">
      <c r="C266" s="11">
        <v>213</v>
      </c>
      <c r="D266" s="48" t="s">
        <v>134</v>
      </c>
      <c r="E266" s="48">
        <v>14960</v>
      </c>
      <c r="F266" s="48">
        <v>2960</v>
      </c>
      <c r="G266" s="48">
        <v>7410</v>
      </c>
      <c r="I266" s="51">
        <v>2</v>
      </c>
      <c r="J266" s="51">
        <v>1</v>
      </c>
      <c r="K266" s="102">
        <v>3</v>
      </c>
    </row>
    <row r="267" spans="3:11" ht="15" hidden="1" customHeight="1">
      <c r="C267" s="11">
        <v>214</v>
      </c>
      <c r="D267" s="48" t="s">
        <v>135</v>
      </c>
      <c r="E267" s="48">
        <v>16460</v>
      </c>
      <c r="F267" s="48">
        <v>2960</v>
      </c>
      <c r="G267" s="48">
        <v>7410</v>
      </c>
      <c r="I267" s="51">
        <v>2</v>
      </c>
      <c r="J267" s="51">
        <v>1</v>
      </c>
      <c r="K267" s="102">
        <v>4</v>
      </c>
    </row>
    <row r="268" spans="3:11" ht="15" hidden="1" customHeight="1">
      <c r="C268" s="11">
        <v>215</v>
      </c>
      <c r="D268" s="48" t="s">
        <v>136</v>
      </c>
      <c r="E268" s="48">
        <v>17950</v>
      </c>
      <c r="F268" s="48">
        <v>2960</v>
      </c>
      <c r="G268" s="48">
        <v>7410</v>
      </c>
      <c r="I268" s="51">
        <v>2</v>
      </c>
      <c r="J268" s="51">
        <v>1</v>
      </c>
      <c r="K268" s="102">
        <v>5</v>
      </c>
    </row>
    <row r="269" spans="3:11" ht="15" hidden="1" customHeight="1">
      <c r="C269" s="11">
        <v>216</v>
      </c>
      <c r="D269" s="48" t="s">
        <v>137</v>
      </c>
      <c r="E269" s="48">
        <v>19450</v>
      </c>
      <c r="F269" s="48">
        <v>2960</v>
      </c>
      <c r="G269" s="48">
        <v>7410</v>
      </c>
      <c r="I269" s="51">
        <v>2</v>
      </c>
      <c r="J269" s="51">
        <v>1</v>
      </c>
      <c r="K269" s="102">
        <v>6</v>
      </c>
    </row>
    <row r="270" spans="3:11" ht="15" hidden="1" customHeight="1">
      <c r="C270" s="11">
        <v>217</v>
      </c>
      <c r="D270" s="48" t="s">
        <v>138</v>
      </c>
      <c r="E270" s="48">
        <v>20940</v>
      </c>
      <c r="F270" s="48">
        <v>2960</v>
      </c>
      <c r="G270" s="48">
        <v>7410</v>
      </c>
      <c r="I270" s="51">
        <v>2</v>
      </c>
      <c r="J270" s="51">
        <v>1</v>
      </c>
      <c r="K270" s="102">
        <v>7</v>
      </c>
    </row>
    <row r="271" spans="3:11" ht="15" hidden="1" customHeight="1">
      <c r="C271" s="11">
        <v>218</v>
      </c>
      <c r="D271" s="48" t="s">
        <v>139</v>
      </c>
      <c r="E271" s="48">
        <v>22430</v>
      </c>
      <c r="F271" s="48">
        <v>2960</v>
      </c>
      <c r="G271" s="48">
        <v>7410</v>
      </c>
      <c r="I271" s="51">
        <v>2</v>
      </c>
      <c r="J271" s="51">
        <v>1</v>
      </c>
      <c r="K271" s="102">
        <v>8</v>
      </c>
    </row>
    <row r="272" spans="3:11" ht="15" hidden="1" customHeight="1">
      <c r="C272" s="11">
        <v>219</v>
      </c>
      <c r="D272" s="48" t="s">
        <v>140</v>
      </c>
      <c r="E272" s="48">
        <v>23930</v>
      </c>
      <c r="F272" s="48">
        <v>2960</v>
      </c>
      <c r="G272" s="48">
        <v>7410</v>
      </c>
      <c r="I272" s="51">
        <v>2</v>
      </c>
      <c r="J272" s="51">
        <v>1</v>
      </c>
      <c r="K272" s="102">
        <v>9</v>
      </c>
    </row>
    <row r="273" spans="3:11" ht="15" hidden="1" customHeight="1">
      <c r="C273" s="11">
        <v>2110</v>
      </c>
      <c r="D273" s="48" t="s">
        <v>141</v>
      </c>
      <c r="E273" s="48">
        <v>25420</v>
      </c>
      <c r="F273" s="48">
        <v>2960</v>
      </c>
      <c r="G273" s="48">
        <v>7410</v>
      </c>
      <c r="I273" s="51">
        <v>2</v>
      </c>
      <c r="J273" s="51">
        <v>1</v>
      </c>
      <c r="K273" s="102">
        <v>10</v>
      </c>
    </row>
    <row r="274" spans="3:11" ht="15" hidden="1" customHeight="1">
      <c r="C274" s="11">
        <v>2111</v>
      </c>
      <c r="D274" s="48" t="s">
        <v>142</v>
      </c>
      <c r="E274" s="48">
        <v>26910</v>
      </c>
      <c r="F274" s="48">
        <v>2960</v>
      </c>
      <c r="G274" s="48">
        <v>7410</v>
      </c>
      <c r="I274" s="51">
        <v>2</v>
      </c>
      <c r="J274" s="51">
        <v>1</v>
      </c>
      <c r="K274" s="102">
        <v>11</v>
      </c>
    </row>
    <row r="275" spans="3:11" ht="15" hidden="1" customHeight="1">
      <c r="C275" s="11">
        <v>2112</v>
      </c>
      <c r="D275" s="48" t="s">
        <v>143</v>
      </c>
      <c r="E275" s="48">
        <v>28400</v>
      </c>
      <c r="F275" s="48">
        <v>2960</v>
      </c>
      <c r="G275" s="48">
        <v>7410</v>
      </c>
      <c r="I275" s="51">
        <v>2</v>
      </c>
      <c r="J275" s="51">
        <v>1</v>
      </c>
      <c r="K275" s="102">
        <v>12</v>
      </c>
    </row>
    <row r="276" spans="3:11" ht="15" hidden="1" customHeight="1">
      <c r="C276" s="11">
        <v>2113</v>
      </c>
      <c r="D276" s="48" t="s">
        <v>144</v>
      </c>
      <c r="E276" s="48">
        <v>29880</v>
      </c>
      <c r="F276" s="48">
        <v>2960</v>
      </c>
      <c r="G276" s="48">
        <v>7410</v>
      </c>
      <c r="I276" s="51">
        <v>2</v>
      </c>
      <c r="J276" s="51">
        <v>1</v>
      </c>
      <c r="K276" s="102">
        <v>13</v>
      </c>
    </row>
    <row r="277" spans="3:11" ht="15" hidden="1" customHeight="1">
      <c r="C277" s="11">
        <v>2114</v>
      </c>
      <c r="D277" s="48" t="s">
        <v>145</v>
      </c>
      <c r="E277" s="48">
        <v>31370</v>
      </c>
      <c r="F277" s="48">
        <v>2960</v>
      </c>
      <c r="G277" s="48">
        <v>7410</v>
      </c>
      <c r="I277" s="51">
        <v>2</v>
      </c>
      <c r="J277" s="51">
        <v>1</v>
      </c>
      <c r="K277" s="102">
        <v>14</v>
      </c>
    </row>
    <row r="278" spans="3:11" ht="15" hidden="1" customHeight="1">
      <c r="C278" s="11">
        <v>2115</v>
      </c>
      <c r="D278" s="48" t="s">
        <v>146</v>
      </c>
      <c r="E278" s="48">
        <v>32860</v>
      </c>
      <c r="F278" s="48">
        <v>2960</v>
      </c>
      <c r="G278" s="48">
        <v>7410</v>
      </c>
      <c r="I278" s="51">
        <v>2</v>
      </c>
      <c r="J278" s="51">
        <v>1</v>
      </c>
      <c r="K278" s="102">
        <v>15</v>
      </c>
    </row>
    <row r="279" spans="3:11" ht="15" hidden="1" customHeight="1">
      <c r="C279" s="11">
        <v>2116</v>
      </c>
      <c r="D279" s="48" t="s">
        <v>147</v>
      </c>
      <c r="E279" s="48">
        <v>34350</v>
      </c>
      <c r="F279" s="48">
        <v>2960</v>
      </c>
      <c r="G279" s="48">
        <v>7410</v>
      </c>
      <c r="I279" s="51">
        <v>2</v>
      </c>
      <c r="J279" s="51">
        <v>1</v>
      </c>
      <c r="K279" s="102">
        <v>16</v>
      </c>
    </row>
    <row r="280" spans="3:11" ht="15" hidden="1" customHeight="1">
      <c r="C280" s="11">
        <v>2117</v>
      </c>
      <c r="D280" s="48" t="s">
        <v>148</v>
      </c>
      <c r="E280" s="48">
        <v>35840</v>
      </c>
      <c r="F280" s="48">
        <v>2960</v>
      </c>
      <c r="G280" s="48">
        <v>7410</v>
      </c>
      <c r="I280" s="51">
        <v>2</v>
      </c>
      <c r="J280" s="51">
        <v>1</v>
      </c>
      <c r="K280" s="102">
        <v>17</v>
      </c>
    </row>
    <row r="281" spans="3:11" ht="15" hidden="1" customHeight="1">
      <c r="C281" s="11">
        <v>2118</v>
      </c>
      <c r="D281" s="48" t="s">
        <v>149</v>
      </c>
      <c r="E281" s="48">
        <v>37320</v>
      </c>
      <c r="F281" s="48">
        <v>2960</v>
      </c>
      <c r="G281" s="48">
        <v>7410</v>
      </c>
      <c r="I281" s="51">
        <v>2</v>
      </c>
      <c r="J281" s="51">
        <v>1</v>
      </c>
      <c r="K281" s="102">
        <v>18</v>
      </c>
    </row>
    <row r="282" spans="3:11" ht="15" hidden="1" customHeight="1">
      <c r="C282" s="11">
        <v>2119</v>
      </c>
      <c r="D282" s="48" t="s">
        <v>150</v>
      </c>
      <c r="E282" s="48">
        <v>38810</v>
      </c>
      <c r="F282" s="48">
        <v>2960</v>
      </c>
      <c r="G282" s="48">
        <v>7410</v>
      </c>
      <c r="I282" s="51">
        <v>2</v>
      </c>
      <c r="J282" s="51">
        <v>1</v>
      </c>
      <c r="K282" s="102">
        <v>19</v>
      </c>
    </row>
    <row r="283" spans="3:11" ht="15" hidden="1" customHeight="1">
      <c r="C283" s="11">
        <v>2120</v>
      </c>
      <c r="D283" s="48" t="s">
        <v>151</v>
      </c>
      <c r="E283" s="48">
        <v>40300</v>
      </c>
      <c r="F283" s="48">
        <v>2960</v>
      </c>
      <c r="G283" s="48">
        <v>7410</v>
      </c>
      <c r="I283" s="51">
        <v>2</v>
      </c>
      <c r="J283" s="51">
        <v>1</v>
      </c>
      <c r="K283" s="102">
        <v>20</v>
      </c>
    </row>
    <row r="284" spans="3:11" ht="15" hidden="1" customHeight="1">
      <c r="C284" s="11">
        <v>221</v>
      </c>
      <c r="D284" s="48" t="s">
        <v>132</v>
      </c>
      <c r="E284" s="48">
        <v>13970</v>
      </c>
      <c r="F284" s="48">
        <v>3440</v>
      </c>
      <c r="G284" s="48">
        <v>8590</v>
      </c>
      <c r="I284" s="51">
        <v>2</v>
      </c>
      <c r="J284" s="51">
        <v>2</v>
      </c>
      <c r="K284" s="102">
        <v>1</v>
      </c>
    </row>
    <row r="285" spans="3:11" ht="15" hidden="1" customHeight="1">
      <c r="C285" s="11">
        <v>222</v>
      </c>
      <c r="D285" s="48" t="s">
        <v>133</v>
      </c>
      <c r="E285" s="48">
        <v>15740</v>
      </c>
      <c r="F285" s="48">
        <v>3440</v>
      </c>
      <c r="G285" s="48">
        <v>8590</v>
      </c>
      <c r="I285" s="51">
        <v>2</v>
      </c>
      <c r="J285" s="51">
        <v>2</v>
      </c>
      <c r="K285" s="102">
        <v>2</v>
      </c>
    </row>
    <row r="286" spans="3:11" ht="15" hidden="1" customHeight="1">
      <c r="C286" s="11">
        <v>223</v>
      </c>
      <c r="D286" s="48" t="s">
        <v>134</v>
      </c>
      <c r="E286" s="48">
        <v>17500</v>
      </c>
      <c r="F286" s="48">
        <v>3440</v>
      </c>
      <c r="G286" s="48">
        <v>8590</v>
      </c>
      <c r="I286" s="51">
        <v>2</v>
      </c>
      <c r="J286" s="51">
        <v>2</v>
      </c>
      <c r="K286" s="102">
        <v>3</v>
      </c>
    </row>
    <row r="287" spans="3:11" ht="15" hidden="1" customHeight="1">
      <c r="C287" s="11">
        <v>224</v>
      </c>
      <c r="D287" s="48" t="s">
        <v>135</v>
      </c>
      <c r="E287" s="48">
        <v>19270</v>
      </c>
      <c r="F287" s="48">
        <v>3440</v>
      </c>
      <c r="G287" s="48">
        <v>8590</v>
      </c>
      <c r="I287" s="51">
        <v>2</v>
      </c>
      <c r="J287" s="51">
        <v>2</v>
      </c>
      <c r="K287" s="102">
        <v>4</v>
      </c>
    </row>
    <row r="288" spans="3:11" ht="15" hidden="1" customHeight="1">
      <c r="C288" s="11">
        <v>225</v>
      </c>
      <c r="D288" s="48" t="s">
        <v>136</v>
      </c>
      <c r="E288" s="48">
        <v>21030</v>
      </c>
      <c r="F288" s="48">
        <v>3440</v>
      </c>
      <c r="G288" s="48">
        <v>8590</v>
      </c>
      <c r="I288" s="51">
        <v>2</v>
      </c>
      <c r="J288" s="51">
        <v>2</v>
      </c>
      <c r="K288" s="102">
        <v>5</v>
      </c>
    </row>
    <row r="289" spans="3:11" ht="15" hidden="1" customHeight="1">
      <c r="C289" s="11">
        <v>226</v>
      </c>
      <c r="D289" s="48" t="s">
        <v>137</v>
      </c>
      <c r="E289" s="48">
        <v>22800</v>
      </c>
      <c r="F289" s="48">
        <v>3440</v>
      </c>
      <c r="G289" s="48">
        <v>8590</v>
      </c>
      <c r="I289" s="51">
        <v>2</v>
      </c>
      <c r="J289" s="51">
        <v>2</v>
      </c>
      <c r="K289" s="102">
        <v>6</v>
      </c>
    </row>
    <row r="290" spans="3:11" ht="15" hidden="1" customHeight="1">
      <c r="C290" s="11">
        <v>227</v>
      </c>
      <c r="D290" s="48" t="s">
        <v>138</v>
      </c>
      <c r="E290" s="48">
        <v>24560</v>
      </c>
      <c r="F290" s="48">
        <v>3440</v>
      </c>
      <c r="G290" s="48">
        <v>8590</v>
      </c>
      <c r="I290" s="51">
        <v>2</v>
      </c>
      <c r="J290" s="51">
        <v>2</v>
      </c>
      <c r="K290" s="102">
        <v>7</v>
      </c>
    </row>
    <row r="291" spans="3:11" ht="15" hidden="1" customHeight="1">
      <c r="C291" s="11">
        <v>228</v>
      </c>
      <c r="D291" s="48" t="s">
        <v>139</v>
      </c>
      <c r="E291" s="48">
        <v>26330</v>
      </c>
      <c r="F291" s="48">
        <v>3440</v>
      </c>
      <c r="G291" s="48">
        <v>8590</v>
      </c>
      <c r="I291" s="51">
        <v>2</v>
      </c>
      <c r="J291" s="51">
        <v>2</v>
      </c>
      <c r="K291" s="102">
        <v>8</v>
      </c>
    </row>
    <row r="292" spans="3:11" ht="15" hidden="1" customHeight="1">
      <c r="C292" s="11">
        <v>229</v>
      </c>
      <c r="D292" s="48" t="s">
        <v>140</v>
      </c>
      <c r="E292" s="48">
        <v>28090</v>
      </c>
      <c r="F292" s="48">
        <v>3440</v>
      </c>
      <c r="G292" s="48">
        <v>8590</v>
      </c>
      <c r="I292" s="51">
        <v>2</v>
      </c>
      <c r="J292" s="51">
        <v>2</v>
      </c>
      <c r="K292" s="102">
        <v>9</v>
      </c>
    </row>
    <row r="293" spans="3:11" ht="15" hidden="1" customHeight="1">
      <c r="C293" s="11">
        <v>2210</v>
      </c>
      <c r="D293" s="48" t="s">
        <v>141</v>
      </c>
      <c r="E293" s="48">
        <v>29860</v>
      </c>
      <c r="F293" s="48">
        <v>3440</v>
      </c>
      <c r="G293" s="48">
        <v>8590</v>
      </c>
      <c r="I293" s="51">
        <v>2</v>
      </c>
      <c r="J293" s="51">
        <v>2</v>
      </c>
      <c r="K293" s="102">
        <v>10</v>
      </c>
    </row>
    <row r="294" spans="3:11" ht="15" hidden="1" customHeight="1">
      <c r="C294" s="11">
        <v>2211</v>
      </c>
      <c r="D294" s="48" t="s">
        <v>142</v>
      </c>
      <c r="E294" s="48">
        <v>31590</v>
      </c>
      <c r="F294" s="48">
        <v>3440</v>
      </c>
      <c r="G294" s="48">
        <v>8590</v>
      </c>
      <c r="I294" s="51">
        <v>2</v>
      </c>
      <c r="J294" s="51">
        <v>2</v>
      </c>
      <c r="K294" s="102">
        <v>11</v>
      </c>
    </row>
    <row r="295" spans="3:11" ht="15" hidden="1" customHeight="1">
      <c r="C295" s="11">
        <v>2212</v>
      </c>
      <c r="D295" s="48" t="s">
        <v>143</v>
      </c>
      <c r="E295" s="48">
        <v>33330</v>
      </c>
      <c r="F295" s="48">
        <v>3440</v>
      </c>
      <c r="G295" s="48">
        <v>8590</v>
      </c>
      <c r="I295" s="51">
        <v>2</v>
      </c>
      <c r="J295" s="51">
        <v>2</v>
      </c>
      <c r="K295" s="102">
        <v>12</v>
      </c>
    </row>
    <row r="296" spans="3:11" ht="15" hidden="1" customHeight="1">
      <c r="C296" s="11">
        <v>2213</v>
      </c>
      <c r="D296" s="48" t="s">
        <v>144</v>
      </c>
      <c r="E296" s="48">
        <v>35060</v>
      </c>
      <c r="F296" s="48">
        <v>3440</v>
      </c>
      <c r="G296" s="48">
        <v>8590</v>
      </c>
      <c r="I296" s="51">
        <v>2</v>
      </c>
      <c r="J296" s="51">
        <v>2</v>
      </c>
      <c r="K296" s="102">
        <v>13</v>
      </c>
    </row>
    <row r="297" spans="3:11" ht="15" hidden="1" customHeight="1">
      <c r="C297" s="11">
        <v>2214</v>
      </c>
      <c r="D297" s="48" t="s">
        <v>145</v>
      </c>
      <c r="E297" s="48">
        <v>36800</v>
      </c>
      <c r="F297" s="48">
        <v>3440</v>
      </c>
      <c r="G297" s="48">
        <v>8590</v>
      </c>
      <c r="I297" s="51">
        <v>2</v>
      </c>
      <c r="J297" s="51">
        <v>2</v>
      </c>
      <c r="K297" s="102">
        <v>14</v>
      </c>
    </row>
    <row r="298" spans="3:11" ht="15" hidden="1" customHeight="1">
      <c r="C298" s="11">
        <v>2215</v>
      </c>
      <c r="D298" s="48" t="s">
        <v>146</v>
      </c>
      <c r="E298" s="48">
        <v>38530</v>
      </c>
      <c r="F298" s="48">
        <v>3440</v>
      </c>
      <c r="G298" s="48">
        <v>8590</v>
      </c>
      <c r="I298" s="51">
        <v>2</v>
      </c>
      <c r="J298" s="51">
        <v>2</v>
      </c>
      <c r="K298" s="102">
        <v>15</v>
      </c>
    </row>
    <row r="299" spans="3:11" ht="15" hidden="1" customHeight="1">
      <c r="C299" s="11">
        <v>2216</v>
      </c>
      <c r="D299" s="48" t="s">
        <v>147</v>
      </c>
      <c r="E299" s="48">
        <v>40270</v>
      </c>
      <c r="F299" s="48">
        <v>3440</v>
      </c>
      <c r="G299" s="48">
        <v>8590</v>
      </c>
      <c r="I299" s="51">
        <v>2</v>
      </c>
      <c r="J299" s="51">
        <v>2</v>
      </c>
      <c r="K299" s="102">
        <v>16</v>
      </c>
    </row>
    <row r="300" spans="3:11" ht="15" hidden="1" customHeight="1">
      <c r="C300" s="11">
        <v>2217</v>
      </c>
      <c r="D300" s="48" t="s">
        <v>148</v>
      </c>
      <c r="E300" s="48">
        <v>42010</v>
      </c>
      <c r="F300" s="48">
        <v>3440</v>
      </c>
      <c r="G300" s="48">
        <v>8590</v>
      </c>
      <c r="I300" s="51">
        <v>2</v>
      </c>
      <c r="J300" s="51">
        <v>2</v>
      </c>
      <c r="K300" s="102">
        <v>17</v>
      </c>
    </row>
    <row r="301" spans="3:11" ht="15" hidden="1" customHeight="1">
      <c r="C301" s="11">
        <v>2218</v>
      </c>
      <c r="D301" s="48" t="s">
        <v>149</v>
      </c>
      <c r="E301" s="48">
        <v>43740</v>
      </c>
      <c r="F301" s="48">
        <v>3440</v>
      </c>
      <c r="G301" s="48">
        <v>8590</v>
      </c>
      <c r="I301" s="51">
        <v>2</v>
      </c>
      <c r="J301" s="51">
        <v>2</v>
      </c>
      <c r="K301" s="102">
        <v>18</v>
      </c>
    </row>
    <row r="302" spans="3:11" ht="15" hidden="1" customHeight="1">
      <c r="C302" s="11">
        <v>2219</v>
      </c>
      <c r="D302" s="48" t="s">
        <v>150</v>
      </c>
      <c r="E302" s="48">
        <v>45480</v>
      </c>
      <c r="F302" s="48">
        <v>3440</v>
      </c>
      <c r="G302" s="48">
        <v>8590</v>
      </c>
      <c r="I302" s="51">
        <v>2</v>
      </c>
      <c r="J302" s="51">
        <v>2</v>
      </c>
      <c r="K302" s="102">
        <v>19</v>
      </c>
    </row>
    <row r="303" spans="3:11" ht="15" hidden="1" customHeight="1">
      <c r="C303" s="11">
        <v>2220</v>
      </c>
      <c r="D303" s="48" t="s">
        <v>151</v>
      </c>
      <c r="E303" s="48">
        <v>47210</v>
      </c>
      <c r="F303" s="48">
        <v>3440</v>
      </c>
      <c r="G303" s="48">
        <v>8590</v>
      </c>
      <c r="I303" s="51">
        <v>2</v>
      </c>
      <c r="J303" s="51">
        <v>2</v>
      </c>
      <c r="K303" s="102">
        <v>20</v>
      </c>
    </row>
    <row r="304" spans="3:11" ht="15" hidden="1" customHeight="1">
      <c r="C304" s="11">
        <v>231</v>
      </c>
      <c r="D304" s="48" t="s">
        <v>132</v>
      </c>
      <c r="E304" s="48">
        <v>18050</v>
      </c>
      <c r="F304" s="48">
        <v>4600</v>
      </c>
      <c r="G304" s="48">
        <v>11500</v>
      </c>
      <c r="I304" s="51">
        <v>2</v>
      </c>
      <c r="J304" s="51">
        <v>3</v>
      </c>
      <c r="K304" s="102">
        <v>1</v>
      </c>
    </row>
    <row r="305" spans="3:11" ht="15" hidden="1" customHeight="1">
      <c r="C305" s="11">
        <v>232</v>
      </c>
      <c r="D305" s="48" t="s">
        <v>133</v>
      </c>
      <c r="E305" s="48">
        <v>20470</v>
      </c>
      <c r="F305" s="48">
        <v>4600</v>
      </c>
      <c r="G305" s="48">
        <v>11500</v>
      </c>
      <c r="I305" s="51">
        <v>2</v>
      </c>
      <c r="J305" s="51">
        <v>3</v>
      </c>
      <c r="K305" s="102">
        <v>2</v>
      </c>
    </row>
    <row r="306" spans="3:11" ht="15" hidden="1" customHeight="1">
      <c r="C306" s="11">
        <v>233</v>
      </c>
      <c r="D306" s="48" t="s">
        <v>134</v>
      </c>
      <c r="E306" s="48">
        <v>22880</v>
      </c>
      <c r="F306" s="48">
        <v>4600</v>
      </c>
      <c r="G306" s="48">
        <v>11500</v>
      </c>
      <c r="I306" s="51">
        <v>2</v>
      </c>
      <c r="J306" s="51">
        <v>3</v>
      </c>
      <c r="K306" s="102">
        <v>3</v>
      </c>
    </row>
    <row r="307" spans="3:11" ht="15" hidden="1" customHeight="1">
      <c r="C307" s="11">
        <v>234</v>
      </c>
      <c r="D307" s="48" t="s">
        <v>135</v>
      </c>
      <c r="E307" s="48">
        <v>25300</v>
      </c>
      <c r="F307" s="48">
        <v>4600</v>
      </c>
      <c r="G307" s="48">
        <v>11500</v>
      </c>
      <c r="I307" s="51">
        <v>2</v>
      </c>
      <c r="J307" s="51">
        <v>3</v>
      </c>
      <c r="K307" s="102">
        <v>4</v>
      </c>
    </row>
    <row r="308" spans="3:11" ht="15" hidden="1" customHeight="1">
      <c r="C308" s="11">
        <v>235</v>
      </c>
      <c r="D308" s="48" t="s">
        <v>136</v>
      </c>
      <c r="E308" s="48">
        <v>27720</v>
      </c>
      <c r="F308" s="48">
        <v>4600</v>
      </c>
      <c r="G308" s="48">
        <v>11500</v>
      </c>
      <c r="I308" s="51">
        <v>2</v>
      </c>
      <c r="J308" s="51">
        <v>3</v>
      </c>
      <c r="K308" s="102">
        <v>5</v>
      </c>
    </row>
    <row r="309" spans="3:11" ht="15" hidden="1" customHeight="1">
      <c r="C309" s="11">
        <v>236</v>
      </c>
      <c r="D309" s="48" t="s">
        <v>137</v>
      </c>
      <c r="E309" s="48">
        <v>30130</v>
      </c>
      <c r="F309" s="48">
        <v>4600</v>
      </c>
      <c r="G309" s="48">
        <v>11500</v>
      </c>
      <c r="I309" s="51">
        <v>2</v>
      </c>
      <c r="J309" s="51">
        <v>3</v>
      </c>
      <c r="K309" s="102">
        <v>6</v>
      </c>
    </row>
    <row r="310" spans="3:11" ht="15" hidden="1" customHeight="1">
      <c r="C310" s="11">
        <v>237</v>
      </c>
      <c r="D310" s="48" t="s">
        <v>138</v>
      </c>
      <c r="E310" s="48">
        <v>32550</v>
      </c>
      <c r="F310" s="48">
        <v>4600</v>
      </c>
      <c r="G310" s="48">
        <v>11500</v>
      </c>
      <c r="I310" s="51">
        <v>2</v>
      </c>
      <c r="J310" s="51">
        <v>3</v>
      </c>
      <c r="K310" s="102">
        <v>7</v>
      </c>
    </row>
    <row r="311" spans="3:11" ht="15" hidden="1" customHeight="1">
      <c r="C311" s="11">
        <v>238</v>
      </c>
      <c r="D311" s="48" t="s">
        <v>139</v>
      </c>
      <c r="E311" s="48">
        <v>34970</v>
      </c>
      <c r="F311" s="48">
        <v>4600</v>
      </c>
      <c r="G311" s="48">
        <v>11500</v>
      </c>
      <c r="I311" s="51">
        <v>2</v>
      </c>
      <c r="J311" s="51">
        <v>3</v>
      </c>
      <c r="K311" s="102">
        <v>8</v>
      </c>
    </row>
    <row r="312" spans="3:11" ht="15" hidden="1" customHeight="1">
      <c r="C312" s="11">
        <v>239</v>
      </c>
      <c r="D312" s="48" t="s">
        <v>140</v>
      </c>
      <c r="E312" s="48">
        <v>37390</v>
      </c>
      <c r="F312" s="48">
        <v>4600</v>
      </c>
      <c r="G312" s="48">
        <v>11500</v>
      </c>
      <c r="I312" s="51">
        <v>2</v>
      </c>
      <c r="J312" s="51">
        <v>3</v>
      </c>
      <c r="K312" s="102">
        <v>9</v>
      </c>
    </row>
    <row r="313" spans="3:11" ht="15" hidden="1" customHeight="1">
      <c r="C313" s="11">
        <v>2310</v>
      </c>
      <c r="D313" s="48" t="s">
        <v>141</v>
      </c>
      <c r="E313" s="48">
        <v>39800</v>
      </c>
      <c r="F313" s="48">
        <v>4600</v>
      </c>
      <c r="G313" s="48">
        <v>11500</v>
      </c>
      <c r="I313" s="51">
        <v>2</v>
      </c>
      <c r="J313" s="51">
        <v>3</v>
      </c>
      <c r="K313" s="102">
        <v>10</v>
      </c>
    </row>
    <row r="314" spans="3:11" ht="15" hidden="1" customHeight="1">
      <c r="C314" s="11">
        <v>2311</v>
      </c>
      <c r="D314" s="48" t="s">
        <v>142</v>
      </c>
      <c r="E314" s="48">
        <v>42140</v>
      </c>
      <c r="F314" s="48">
        <v>4600</v>
      </c>
      <c r="G314" s="48">
        <v>11500</v>
      </c>
      <c r="I314" s="51">
        <v>2</v>
      </c>
      <c r="J314" s="51">
        <v>3</v>
      </c>
      <c r="K314" s="102">
        <v>11</v>
      </c>
    </row>
    <row r="315" spans="3:11" ht="15" hidden="1" customHeight="1">
      <c r="C315" s="11">
        <v>2312</v>
      </c>
      <c r="D315" s="48" t="s">
        <v>143</v>
      </c>
      <c r="E315" s="48">
        <v>44480</v>
      </c>
      <c r="F315" s="48">
        <v>4600</v>
      </c>
      <c r="G315" s="48">
        <v>11500</v>
      </c>
      <c r="I315" s="51">
        <v>2</v>
      </c>
      <c r="J315" s="51">
        <v>3</v>
      </c>
      <c r="K315" s="102">
        <v>12</v>
      </c>
    </row>
    <row r="316" spans="3:11" ht="15" hidden="1" customHeight="1">
      <c r="C316" s="11">
        <v>2313</v>
      </c>
      <c r="D316" s="48" t="s">
        <v>144</v>
      </c>
      <c r="E316" s="48">
        <v>46810</v>
      </c>
      <c r="F316" s="48">
        <v>4600</v>
      </c>
      <c r="G316" s="48">
        <v>11500</v>
      </c>
      <c r="I316" s="51">
        <v>2</v>
      </c>
      <c r="J316" s="51">
        <v>3</v>
      </c>
      <c r="K316" s="102">
        <v>13</v>
      </c>
    </row>
    <row r="317" spans="3:11" ht="15" hidden="1" customHeight="1">
      <c r="C317" s="11">
        <v>2314</v>
      </c>
      <c r="D317" s="48" t="s">
        <v>145</v>
      </c>
      <c r="E317" s="48">
        <v>49150</v>
      </c>
      <c r="F317" s="48">
        <v>4600</v>
      </c>
      <c r="G317" s="48">
        <v>11500</v>
      </c>
      <c r="I317" s="51">
        <v>2</v>
      </c>
      <c r="J317" s="51">
        <v>3</v>
      </c>
      <c r="K317" s="102">
        <v>14</v>
      </c>
    </row>
    <row r="318" spans="3:11" ht="15" hidden="1" customHeight="1">
      <c r="C318" s="11">
        <v>2315</v>
      </c>
      <c r="D318" s="48" t="s">
        <v>146</v>
      </c>
      <c r="E318" s="48">
        <v>51490</v>
      </c>
      <c r="F318" s="48">
        <v>4600</v>
      </c>
      <c r="G318" s="48">
        <v>11500</v>
      </c>
      <c r="I318" s="51">
        <v>2</v>
      </c>
      <c r="J318" s="51">
        <v>3</v>
      </c>
      <c r="K318" s="102">
        <v>15</v>
      </c>
    </row>
    <row r="319" spans="3:11" ht="15" hidden="1" customHeight="1">
      <c r="C319" s="11">
        <v>2316</v>
      </c>
      <c r="D319" s="48" t="s">
        <v>147</v>
      </c>
      <c r="E319" s="48">
        <v>53820</v>
      </c>
      <c r="F319" s="48">
        <v>4600</v>
      </c>
      <c r="G319" s="48">
        <v>11500</v>
      </c>
      <c r="I319" s="51">
        <v>2</v>
      </c>
      <c r="J319" s="51">
        <v>3</v>
      </c>
      <c r="K319" s="102">
        <v>16</v>
      </c>
    </row>
    <row r="320" spans="3:11" ht="15" hidden="1" customHeight="1">
      <c r="C320" s="11">
        <v>2317</v>
      </c>
      <c r="D320" s="48" t="s">
        <v>148</v>
      </c>
      <c r="E320" s="48">
        <v>56160</v>
      </c>
      <c r="F320" s="48">
        <v>4600</v>
      </c>
      <c r="G320" s="48">
        <v>11500</v>
      </c>
      <c r="I320" s="51">
        <v>2</v>
      </c>
      <c r="J320" s="51">
        <v>3</v>
      </c>
      <c r="K320" s="102">
        <v>17</v>
      </c>
    </row>
    <row r="321" spans="3:11" ht="15" hidden="1" customHeight="1">
      <c r="C321" s="11">
        <v>2318</v>
      </c>
      <c r="D321" s="48" t="s">
        <v>149</v>
      </c>
      <c r="E321" s="48">
        <v>58500</v>
      </c>
      <c r="F321" s="48">
        <v>4600</v>
      </c>
      <c r="G321" s="48">
        <v>11500</v>
      </c>
      <c r="I321" s="51">
        <v>2</v>
      </c>
      <c r="J321" s="51">
        <v>3</v>
      </c>
      <c r="K321" s="102">
        <v>18</v>
      </c>
    </row>
    <row r="322" spans="3:11" ht="15" hidden="1" customHeight="1">
      <c r="C322" s="11">
        <v>2319</v>
      </c>
      <c r="D322" s="48" t="s">
        <v>150</v>
      </c>
      <c r="E322" s="48">
        <v>60830</v>
      </c>
      <c r="F322" s="48">
        <v>4600</v>
      </c>
      <c r="G322" s="48">
        <v>11500</v>
      </c>
      <c r="I322" s="51">
        <v>2</v>
      </c>
      <c r="J322" s="51">
        <v>3</v>
      </c>
      <c r="K322" s="102">
        <v>19</v>
      </c>
    </row>
    <row r="323" spans="3:11" ht="15" hidden="1" customHeight="1">
      <c r="C323" s="11">
        <v>2320</v>
      </c>
      <c r="D323" s="48" t="s">
        <v>151</v>
      </c>
      <c r="E323" s="48">
        <v>63170</v>
      </c>
      <c r="F323" s="48">
        <v>4600</v>
      </c>
      <c r="G323" s="48">
        <v>11500</v>
      </c>
      <c r="I323" s="51">
        <v>2</v>
      </c>
      <c r="J323" s="51">
        <v>3</v>
      </c>
      <c r="K323" s="102">
        <v>20</v>
      </c>
    </row>
    <row r="324" spans="3:11" ht="15" hidden="1" customHeight="1">
      <c r="C324" s="11">
        <v>241</v>
      </c>
      <c r="D324" s="48" t="s">
        <v>132</v>
      </c>
      <c r="E324" s="48">
        <v>22600</v>
      </c>
      <c r="F324" s="48">
        <v>5990</v>
      </c>
      <c r="G324" s="48">
        <v>14970</v>
      </c>
      <c r="I324" s="51">
        <v>2</v>
      </c>
      <c r="J324" s="51">
        <v>4</v>
      </c>
      <c r="K324" s="102">
        <v>1</v>
      </c>
    </row>
    <row r="325" spans="3:11" ht="15" hidden="1" customHeight="1">
      <c r="C325" s="11">
        <v>242</v>
      </c>
      <c r="D325" s="48" t="s">
        <v>133</v>
      </c>
      <c r="E325" s="48">
        <v>25760</v>
      </c>
      <c r="F325" s="48">
        <v>5990</v>
      </c>
      <c r="G325" s="48">
        <v>14970</v>
      </c>
      <c r="I325" s="51">
        <v>2</v>
      </c>
      <c r="J325" s="51">
        <v>4</v>
      </c>
      <c r="K325" s="102">
        <v>2</v>
      </c>
    </row>
    <row r="326" spans="3:11" ht="15" hidden="1" customHeight="1">
      <c r="C326" s="11">
        <v>243</v>
      </c>
      <c r="D326" s="48" t="s">
        <v>134</v>
      </c>
      <c r="E326" s="48">
        <v>28920</v>
      </c>
      <c r="F326" s="48">
        <v>5990</v>
      </c>
      <c r="G326" s="48">
        <v>14970</v>
      </c>
      <c r="I326" s="51">
        <v>2</v>
      </c>
      <c r="J326" s="51">
        <v>4</v>
      </c>
      <c r="K326" s="102">
        <v>3</v>
      </c>
    </row>
    <row r="327" spans="3:11" ht="15" hidden="1" customHeight="1">
      <c r="C327" s="11">
        <v>244</v>
      </c>
      <c r="D327" s="48" t="s">
        <v>135</v>
      </c>
      <c r="E327" s="48">
        <v>32080</v>
      </c>
      <c r="F327" s="48">
        <v>5990</v>
      </c>
      <c r="G327" s="48">
        <v>14970</v>
      </c>
      <c r="I327" s="51">
        <v>2</v>
      </c>
      <c r="J327" s="51">
        <v>4</v>
      </c>
      <c r="K327" s="102">
        <v>4</v>
      </c>
    </row>
    <row r="328" spans="3:11" ht="15" hidden="1" customHeight="1">
      <c r="C328" s="11">
        <v>245</v>
      </c>
      <c r="D328" s="48" t="s">
        <v>136</v>
      </c>
      <c r="E328" s="48">
        <v>35240</v>
      </c>
      <c r="F328" s="48">
        <v>5990</v>
      </c>
      <c r="G328" s="48">
        <v>14970</v>
      </c>
      <c r="I328" s="51">
        <v>2</v>
      </c>
      <c r="J328" s="51">
        <v>4</v>
      </c>
      <c r="K328" s="102">
        <v>5</v>
      </c>
    </row>
    <row r="329" spans="3:11" ht="15" hidden="1" customHeight="1">
      <c r="C329" s="11">
        <v>246</v>
      </c>
      <c r="D329" s="48" t="s">
        <v>137</v>
      </c>
      <c r="E329" s="48">
        <v>38400</v>
      </c>
      <c r="F329" s="48">
        <v>5990</v>
      </c>
      <c r="G329" s="48">
        <v>14970</v>
      </c>
      <c r="I329" s="51">
        <v>2</v>
      </c>
      <c r="J329" s="51">
        <v>4</v>
      </c>
      <c r="K329" s="102">
        <v>6</v>
      </c>
    </row>
    <row r="330" spans="3:11" ht="15" hidden="1" customHeight="1">
      <c r="C330" s="11">
        <v>247</v>
      </c>
      <c r="D330" s="48" t="s">
        <v>138</v>
      </c>
      <c r="E330" s="48">
        <v>41560</v>
      </c>
      <c r="F330" s="48">
        <v>5990</v>
      </c>
      <c r="G330" s="48">
        <v>14970</v>
      </c>
      <c r="I330" s="51">
        <v>2</v>
      </c>
      <c r="J330" s="51">
        <v>4</v>
      </c>
      <c r="K330" s="102">
        <v>7</v>
      </c>
    </row>
    <row r="331" spans="3:11" ht="15" hidden="1" customHeight="1">
      <c r="C331" s="11">
        <v>248</v>
      </c>
      <c r="D331" s="48" t="s">
        <v>139</v>
      </c>
      <c r="E331" s="48">
        <v>44720</v>
      </c>
      <c r="F331" s="48">
        <v>5990</v>
      </c>
      <c r="G331" s="48">
        <v>14970</v>
      </c>
      <c r="I331" s="51">
        <v>2</v>
      </c>
      <c r="J331" s="51">
        <v>4</v>
      </c>
      <c r="K331" s="102">
        <v>8</v>
      </c>
    </row>
    <row r="332" spans="3:11" ht="15" hidden="1" customHeight="1">
      <c r="C332" s="11">
        <v>249</v>
      </c>
      <c r="D332" s="48" t="s">
        <v>140</v>
      </c>
      <c r="E332" s="48">
        <v>47870</v>
      </c>
      <c r="F332" s="48">
        <v>5990</v>
      </c>
      <c r="G332" s="48">
        <v>14970</v>
      </c>
      <c r="I332" s="51">
        <v>2</v>
      </c>
      <c r="J332" s="51">
        <v>4</v>
      </c>
      <c r="K332" s="102">
        <v>9</v>
      </c>
    </row>
    <row r="333" spans="3:11" ht="15" hidden="1" customHeight="1">
      <c r="C333" s="11">
        <v>2410</v>
      </c>
      <c r="D333" s="48" t="s">
        <v>141</v>
      </c>
      <c r="E333" s="48">
        <v>51030</v>
      </c>
      <c r="F333" s="48">
        <v>5990</v>
      </c>
      <c r="G333" s="48">
        <v>14970</v>
      </c>
      <c r="I333" s="51">
        <v>2</v>
      </c>
      <c r="J333" s="51">
        <v>4</v>
      </c>
      <c r="K333" s="102">
        <v>10</v>
      </c>
    </row>
    <row r="334" spans="3:11" ht="15" hidden="1" customHeight="1">
      <c r="C334" s="11">
        <v>2411</v>
      </c>
      <c r="D334" s="48" t="s">
        <v>142</v>
      </c>
      <c r="E334" s="48">
        <v>54080</v>
      </c>
      <c r="F334" s="48">
        <v>5990</v>
      </c>
      <c r="G334" s="48">
        <v>14970</v>
      </c>
      <c r="I334" s="51">
        <v>2</v>
      </c>
      <c r="J334" s="51">
        <v>4</v>
      </c>
      <c r="K334" s="102">
        <v>11</v>
      </c>
    </row>
    <row r="335" spans="3:11" ht="15" hidden="1" customHeight="1">
      <c r="C335" s="11">
        <v>2412</v>
      </c>
      <c r="D335" s="48" t="s">
        <v>143</v>
      </c>
      <c r="E335" s="48">
        <v>57120</v>
      </c>
      <c r="F335" s="48">
        <v>5990</v>
      </c>
      <c r="G335" s="48">
        <v>14970</v>
      </c>
      <c r="I335" s="51">
        <v>2</v>
      </c>
      <c r="J335" s="51">
        <v>4</v>
      </c>
      <c r="K335" s="102">
        <v>12</v>
      </c>
    </row>
    <row r="336" spans="3:11" ht="15" hidden="1" customHeight="1">
      <c r="C336" s="11">
        <v>2413</v>
      </c>
      <c r="D336" s="48" t="s">
        <v>144</v>
      </c>
      <c r="E336" s="48">
        <v>60170</v>
      </c>
      <c r="F336" s="48">
        <v>5990</v>
      </c>
      <c r="G336" s="48">
        <v>14970</v>
      </c>
      <c r="I336" s="51">
        <v>2</v>
      </c>
      <c r="J336" s="51">
        <v>4</v>
      </c>
      <c r="K336" s="102">
        <v>13</v>
      </c>
    </row>
    <row r="337" spans="3:11" ht="15" hidden="1" customHeight="1">
      <c r="C337" s="11">
        <v>2414</v>
      </c>
      <c r="D337" s="48" t="s">
        <v>145</v>
      </c>
      <c r="E337" s="48">
        <v>63210</v>
      </c>
      <c r="F337" s="48">
        <v>5990</v>
      </c>
      <c r="G337" s="48">
        <v>14970</v>
      </c>
      <c r="I337" s="51">
        <v>2</v>
      </c>
      <c r="J337" s="51">
        <v>4</v>
      </c>
      <c r="K337" s="102">
        <v>14</v>
      </c>
    </row>
    <row r="338" spans="3:11" ht="15" hidden="1" customHeight="1">
      <c r="C338" s="11">
        <v>2415</v>
      </c>
      <c r="D338" s="48" t="s">
        <v>146</v>
      </c>
      <c r="E338" s="48">
        <v>66260</v>
      </c>
      <c r="F338" s="48">
        <v>5990</v>
      </c>
      <c r="G338" s="48">
        <v>14970</v>
      </c>
      <c r="I338" s="51">
        <v>2</v>
      </c>
      <c r="J338" s="51">
        <v>4</v>
      </c>
      <c r="K338" s="102">
        <v>15</v>
      </c>
    </row>
    <row r="339" spans="3:11" ht="15" hidden="1" customHeight="1">
      <c r="C339" s="11">
        <v>2416</v>
      </c>
      <c r="D339" s="48" t="s">
        <v>147</v>
      </c>
      <c r="E339" s="48">
        <v>69300</v>
      </c>
      <c r="F339" s="48">
        <v>5990</v>
      </c>
      <c r="G339" s="48">
        <v>14970</v>
      </c>
      <c r="I339" s="51">
        <v>2</v>
      </c>
      <c r="J339" s="51">
        <v>4</v>
      </c>
      <c r="K339" s="102">
        <v>16</v>
      </c>
    </row>
    <row r="340" spans="3:11" ht="15" hidden="1" customHeight="1">
      <c r="C340" s="11">
        <v>2417</v>
      </c>
      <c r="D340" s="48" t="s">
        <v>148</v>
      </c>
      <c r="E340" s="48">
        <v>72350</v>
      </c>
      <c r="F340" s="48">
        <v>5990</v>
      </c>
      <c r="G340" s="48">
        <v>14970</v>
      </c>
      <c r="I340" s="51">
        <v>2</v>
      </c>
      <c r="J340" s="51">
        <v>4</v>
      </c>
      <c r="K340" s="102">
        <v>17</v>
      </c>
    </row>
    <row r="341" spans="3:11" ht="15" hidden="1" customHeight="1">
      <c r="C341" s="11">
        <v>2418</v>
      </c>
      <c r="D341" s="48" t="s">
        <v>149</v>
      </c>
      <c r="E341" s="48">
        <v>75390</v>
      </c>
      <c r="F341" s="48">
        <v>5990</v>
      </c>
      <c r="G341" s="48">
        <v>14970</v>
      </c>
      <c r="I341" s="51">
        <v>2</v>
      </c>
      <c r="J341" s="51">
        <v>4</v>
      </c>
      <c r="K341" s="102">
        <v>18</v>
      </c>
    </row>
    <row r="342" spans="3:11" ht="15" hidden="1" customHeight="1">
      <c r="C342" s="11">
        <v>2419</v>
      </c>
      <c r="D342" s="48" t="s">
        <v>150</v>
      </c>
      <c r="E342" s="48">
        <v>78440</v>
      </c>
      <c r="F342" s="48">
        <v>5990</v>
      </c>
      <c r="G342" s="48">
        <v>14970</v>
      </c>
      <c r="I342" s="51">
        <v>2</v>
      </c>
      <c r="J342" s="51">
        <v>4</v>
      </c>
      <c r="K342" s="102">
        <v>19</v>
      </c>
    </row>
    <row r="343" spans="3:11" ht="15" hidden="1" customHeight="1">
      <c r="C343" s="11">
        <v>2420</v>
      </c>
      <c r="D343" s="48" t="s">
        <v>151</v>
      </c>
      <c r="E343" s="48">
        <v>81480</v>
      </c>
      <c r="F343" s="48">
        <v>5990</v>
      </c>
      <c r="G343" s="48">
        <v>14970</v>
      </c>
      <c r="I343" s="51">
        <v>2</v>
      </c>
      <c r="J343" s="51">
        <v>4</v>
      </c>
      <c r="K343" s="102">
        <v>20</v>
      </c>
    </row>
    <row r="344" spans="3:11" ht="15" hidden="1" customHeight="1">
      <c r="C344" s="11">
        <v>311</v>
      </c>
      <c r="D344" s="48" t="s">
        <v>132</v>
      </c>
      <c r="E344" s="48">
        <v>15790</v>
      </c>
      <c r="F344" s="48">
        <v>3630</v>
      </c>
      <c r="G344" s="48">
        <v>9070</v>
      </c>
      <c r="I344" s="51">
        <v>3</v>
      </c>
      <c r="J344" s="51">
        <v>1</v>
      </c>
      <c r="K344" s="102">
        <v>1</v>
      </c>
    </row>
    <row r="345" spans="3:11" ht="15" hidden="1" customHeight="1">
      <c r="C345" s="11">
        <v>312</v>
      </c>
      <c r="D345" s="48" t="s">
        <v>133</v>
      </c>
      <c r="E345" s="48">
        <v>17600</v>
      </c>
      <c r="F345" s="48">
        <v>3630</v>
      </c>
      <c r="G345" s="48">
        <v>9070</v>
      </c>
      <c r="I345" s="51">
        <v>3</v>
      </c>
      <c r="J345" s="51">
        <v>1</v>
      </c>
      <c r="K345" s="102">
        <v>2</v>
      </c>
    </row>
    <row r="346" spans="3:11" ht="15" hidden="1" customHeight="1">
      <c r="C346" s="11">
        <v>313</v>
      </c>
      <c r="D346" s="48" t="s">
        <v>134</v>
      </c>
      <c r="E346" s="48">
        <v>19410</v>
      </c>
      <c r="F346" s="48">
        <v>3630</v>
      </c>
      <c r="G346" s="48">
        <v>9070</v>
      </c>
      <c r="I346" s="51">
        <v>3</v>
      </c>
      <c r="J346" s="51">
        <v>1</v>
      </c>
      <c r="K346" s="102">
        <v>3</v>
      </c>
    </row>
    <row r="347" spans="3:11" ht="15" hidden="1" customHeight="1">
      <c r="C347" s="11">
        <v>314</v>
      </c>
      <c r="D347" s="48" t="s">
        <v>135</v>
      </c>
      <c r="E347" s="48">
        <v>21220</v>
      </c>
      <c r="F347" s="48">
        <v>3630</v>
      </c>
      <c r="G347" s="48">
        <v>9070</v>
      </c>
      <c r="I347" s="51">
        <v>3</v>
      </c>
      <c r="J347" s="51">
        <v>1</v>
      </c>
      <c r="K347" s="102">
        <v>4</v>
      </c>
    </row>
    <row r="348" spans="3:11" ht="15" hidden="1" customHeight="1">
      <c r="C348" s="11">
        <v>315</v>
      </c>
      <c r="D348" s="48" t="s">
        <v>136</v>
      </c>
      <c r="E348" s="48">
        <v>23040</v>
      </c>
      <c r="F348" s="48">
        <v>3630</v>
      </c>
      <c r="G348" s="48">
        <v>9070</v>
      </c>
      <c r="I348" s="51">
        <v>3</v>
      </c>
      <c r="J348" s="51">
        <v>1</v>
      </c>
      <c r="K348" s="102">
        <v>5</v>
      </c>
    </row>
    <row r="349" spans="3:11" ht="15" hidden="1" customHeight="1">
      <c r="C349" s="11">
        <v>316</v>
      </c>
      <c r="D349" s="48" t="s">
        <v>137</v>
      </c>
      <c r="E349" s="48">
        <v>24850</v>
      </c>
      <c r="F349" s="48">
        <v>3630</v>
      </c>
      <c r="G349" s="48">
        <v>9070</v>
      </c>
      <c r="I349" s="51">
        <v>3</v>
      </c>
      <c r="J349" s="51">
        <v>1</v>
      </c>
      <c r="K349" s="102">
        <v>6</v>
      </c>
    </row>
    <row r="350" spans="3:11" ht="15" hidden="1" customHeight="1">
      <c r="C350" s="11">
        <v>317</v>
      </c>
      <c r="D350" s="48" t="s">
        <v>138</v>
      </c>
      <c r="E350" s="48">
        <v>26660</v>
      </c>
      <c r="F350" s="48">
        <v>3630</v>
      </c>
      <c r="G350" s="48">
        <v>9070</v>
      </c>
      <c r="I350" s="51">
        <v>3</v>
      </c>
      <c r="J350" s="51">
        <v>1</v>
      </c>
      <c r="K350" s="102">
        <v>7</v>
      </c>
    </row>
    <row r="351" spans="3:11" ht="15" hidden="1" customHeight="1">
      <c r="C351" s="11">
        <v>318</v>
      </c>
      <c r="D351" s="48" t="s">
        <v>139</v>
      </c>
      <c r="E351" s="48">
        <v>28470</v>
      </c>
      <c r="F351" s="48">
        <v>3630</v>
      </c>
      <c r="G351" s="48">
        <v>9070</v>
      </c>
      <c r="I351" s="51">
        <v>3</v>
      </c>
      <c r="J351" s="51">
        <v>1</v>
      </c>
      <c r="K351" s="102">
        <v>8</v>
      </c>
    </row>
    <row r="352" spans="3:11" ht="15" hidden="1" customHeight="1">
      <c r="C352" s="11">
        <v>319</v>
      </c>
      <c r="D352" s="48" t="s">
        <v>140</v>
      </c>
      <c r="E352" s="48">
        <v>30280</v>
      </c>
      <c r="F352" s="48">
        <v>3630</v>
      </c>
      <c r="G352" s="48">
        <v>9070</v>
      </c>
      <c r="I352" s="51">
        <v>3</v>
      </c>
      <c r="J352" s="51">
        <v>1</v>
      </c>
      <c r="K352" s="102">
        <v>9</v>
      </c>
    </row>
    <row r="353" spans="3:11" ht="15" hidden="1" customHeight="1">
      <c r="C353" s="11">
        <v>3110</v>
      </c>
      <c r="D353" s="48" t="s">
        <v>141</v>
      </c>
      <c r="E353" s="48">
        <v>32090</v>
      </c>
      <c r="F353" s="48">
        <v>3630</v>
      </c>
      <c r="G353" s="48">
        <v>9070</v>
      </c>
      <c r="I353" s="51">
        <v>3</v>
      </c>
      <c r="J353" s="51">
        <v>1</v>
      </c>
      <c r="K353" s="102">
        <v>10</v>
      </c>
    </row>
    <row r="354" spans="3:11" ht="15" hidden="1" customHeight="1">
      <c r="C354" s="11">
        <v>3111</v>
      </c>
      <c r="D354" s="48" t="s">
        <v>142</v>
      </c>
      <c r="E354" s="48">
        <v>33910</v>
      </c>
      <c r="F354" s="48">
        <v>3630</v>
      </c>
      <c r="G354" s="48">
        <v>9070</v>
      </c>
      <c r="I354" s="51">
        <v>3</v>
      </c>
      <c r="J354" s="51">
        <v>1</v>
      </c>
      <c r="K354" s="102">
        <v>11</v>
      </c>
    </row>
    <row r="355" spans="3:11" ht="15" hidden="1" customHeight="1">
      <c r="C355" s="11">
        <v>3112</v>
      </c>
      <c r="D355" s="48" t="s">
        <v>143</v>
      </c>
      <c r="E355" s="48">
        <v>35730</v>
      </c>
      <c r="F355" s="48">
        <v>3630</v>
      </c>
      <c r="G355" s="48">
        <v>9070</v>
      </c>
      <c r="I355" s="51">
        <v>3</v>
      </c>
      <c r="J355" s="51">
        <v>1</v>
      </c>
      <c r="K355" s="102">
        <v>12</v>
      </c>
    </row>
    <row r="356" spans="3:11" ht="15" hidden="1" customHeight="1">
      <c r="C356" s="11">
        <v>3113</v>
      </c>
      <c r="D356" s="48" t="s">
        <v>144</v>
      </c>
      <c r="E356" s="48">
        <v>37550</v>
      </c>
      <c r="F356" s="48">
        <v>3630</v>
      </c>
      <c r="G356" s="48">
        <v>9070</v>
      </c>
      <c r="I356" s="51">
        <v>3</v>
      </c>
      <c r="J356" s="51">
        <v>1</v>
      </c>
      <c r="K356" s="102">
        <v>13</v>
      </c>
    </row>
    <row r="357" spans="3:11" ht="15" hidden="1" customHeight="1">
      <c r="C357" s="11">
        <v>3114</v>
      </c>
      <c r="D357" s="48" t="s">
        <v>145</v>
      </c>
      <c r="E357" s="48">
        <v>39360</v>
      </c>
      <c r="F357" s="48">
        <v>3630</v>
      </c>
      <c r="G357" s="48">
        <v>9070</v>
      </c>
      <c r="I357" s="51">
        <v>3</v>
      </c>
      <c r="J357" s="51">
        <v>1</v>
      </c>
      <c r="K357" s="102">
        <v>14</v>
      </c>
    </row>
    <row r="358" spans="3:11" ht="15" hidden="1" customHeight="1">
      <c r="C358" s="11">
        <v>3115</v>
      </c>
      <c r="D358" s="48" t="s">
        <v>146</v>
      </c>
      <c r="E358" s="48">
        <v>41180</v>
      </c>
      <c r="F358" s="48">
        <v>3630</v>
      </c>
      <c r="G358" s="48">
        <v>9070</v>
      </c>
      <c r="I358" s="51">
        <v>3</v>
      </c>
      <c r="J358" s="51">
        <v>1</v>
      </c>
      <c r="K358" s="102">
        <v>15</v>
      </c>
    </row>
    <row r="359" spans="3:11" ht="15" hidden="1" customHeight="1">
      <c r="C359" s="11">
        <v>3116</v>
      </c>
      <c r="D359" s="48" t="s">
        <v>147</v>
      </c>
      <c r="E359" s="48">
        <v>43000</v>
      </c>
      <c r="F359" s="48">
        <v>3630</v>
      </c>
      <c r="G359" s="48">
        <v>9070</v>
      </c>
      <c r="I359" s="51">
        <v>3</v>
      </c>
      <c r="J359" s="51">
        <v>1</v>
      </c>
      <c r="K359" s="102">
        <v>16</v>
      </c>
    </row>
    <row r="360" spans="3:11" ht="15" hidden="1" customHeight="1">
      <c r="C360" s="11">
        <v>3117</v>
      </c>
      <c r="D360" s="48" t="s">
        <v>148</v>
      </c>
      <c r="E360" s="48">
        <v>44820</v>
      </c>
      <c r="F360" s="48">
        <v>3630</v>
      </c>
      <c r="G360" s="48">
        <v>9070</v>
      </c>
      <c r="I360" s="51">
        <v>3</v>
      </c>
      <c r="J360" s="51">
        <v>1</v>
      </c>
      <c r="K360" s="102">
        <v>17</v>
      </c>
    </row>
    <row r="361" spans="3:11" ht="15" hidden="1" customHeight="1">
      <c r="C361" s="11">
        <v>3118</v>
      </c>
      <c r="D361" s="48" t="s">
        <v>149</v>
      </c>
      <c r="E361" s="48">
        <v>46630</v>
      </c>
      <c r="F361" s="48">
        <v>3630</v>
      </c>
      <c r="G361" s="48">
        <v>9070</v>
      </c>
      <c r="I361" s="51">
        <v>3</v>
      </c>
      <c r="J361" s="51">
        <v>1</v>
      </c>
      <c r="K361" s="102">
        <v>18</v>
      </c>
    </row>
    <row r="362" spans="3:11" ht="15" hidden="1" customHeight="1">
      <c r="C362" s="11">
        <v>3119</v>
      </c>
      <c r="D362" s="48" t="s">
        <v>150</v>
      </c>
      <c r="E362" s="48">
        <v>48450</v>
      </c>
      <c r="F362" s="48">
        <v>3630</v>
      </c>
      <c r="G362" s="48">
        <v>9070</v>
      </c>
      <c r="I362" s="51">
        <v>3</v>
      </c>
      <c r="J362" s="51">
        <v>1</v>
      </c>
      <c r="K362" s="102">
        <v>19</v>
      </c>
    </row>
    <row r="363" spans="3:11" ht="15" hidden="1" customHeight="1">
      <c r="C363" s="11">
        <v>3120</v>
      </c>
      <c r="D363" s="48" t="s">
        <v>151</v>
      </c>
      <c r="E363" s="48">
        <v>50270</v>
      </c>
      <c r="F363" s="48">
        <v>3630</v>
      </c>
      <c r="G363" s="48">
        <v>9070</v>
      </c>
      <c r="I363" s="51">
        <v>3</v>
      </c>
      <c r="J363" s="51">
        <v>1</v>
      </c>
      <c r="K363" s="102">
        <v>20</v>
      </c>
    </row>
    <row r="364" spans="3:11" ht="15" hidden="1" customHeight="1">
      <c r="C364" s="11">
        <v>321</v>
      </c>
      <c r="D364" s="48" t="s">
        <v>132</v>
      </c>
      <c r="E364" s="48">
        <v>18060</v>
      </c>
      <c r="F364" s="48">
        <v>4140</v>
      </c>
      <c r="G364" s="48">
        <v>10360</v>
      </c>
      <c r="I364" s="51">
        <v>3</v>
      </c>
      <c r="J364" s="51">
        <v>2</v>
      </c>
      <c r="K364" s="102">
        <v>1</v>
      </c>
    </row>
    <row r="365" spans="3:11" ht="15" hidden="1" customHeight="1">
      <c r="C365" s="11">
        <v>322</v>
      </c>
      <c r="D365" s="48" t="s">
        <v>133</v>
      </c>
      <c r="E365" s="48">
        <v>20160</v>
      </c>
      <c r="F365" s="48">
        <v>4140</v>
      </c>
      <c r="G365" s="48">
        <v>10360</v>
      </c>
      <c r="I365" s="51">
        <v>3</v>
      </c>
      <c r="J365" s="51">
        <v>2</v>
      </c>
      <c r="K365" s="102">
        <v>2</v>
      </c>
    </row>
    <row r="366" spans="3:11" ht="15" hidden="1" customHeight="1">
      <c r="C366" s="11">
        <v>323</v>
      </c>
      <c r="D366" s="48" t="s">
        <v>134</v>
      </c>
      <c r="E366" s="48">
        <v>22270</v>
      </c>
      <c r="F366" s="48">
        <v>4140</v>
      </c>
      <c r="G366" s="48">
        <v>10360</v>
      </c>
      <c r="I366" s="51">
        <v>3</v>
      </c>
      <c r="J366" s="51">
        <v>2</v>
      </c>
      <c r="K366" s="102">
        <v>3</v>
      </c>
    </row>
    <row r="367" spans="3:11" ht="15" hidden="1" customHeight="1">
      <c r="C367" s="11">
        <v>324</v>
      </c>
      <c r="D367" s="48" t="s">
        <v>135</v>
      </c>
      <c r="E367" s="48">
        <v>24370</v>
      </c>
      <c r="F367" s="48">
        <v>4140</v>
      </c>
      <c r="G367" s="48">
        <v>10360</v>
      </c>
      <c r="I367" s="51">
        <v>3</v>
      </c>
      <c r="J367" s="51">
        <v>2</v>
      </c>
      <c r="K367" s="102">
        <v>4</v>
      </c>
    </row>
    <row r="368" spans="3:11" ht="15" hidden="1" customHeight="1">
      <c r="C368" s="11">
        <v>325</v>
      </c>
      <c r="D368" s="48" t="s">
        <v>136</v>
      </c>
      <c r="E368" s="48">
        <v>26480</v>
      </c>
      <c r="F368" s="48">
        <v>4140</v>
      </c>
      <c r="G368" s="48">
        <v>10360</v>
      </c>
      <c r="I368" s="51">
        <v>3</v>
      </c>
      <c r="J368" s="51">
        <v>2</v>
      </c>
      <c r="K368" s="102">
        <v>5</v>
      </c>
    </row>
    <row r="369" spans="3:11" ht="15" hidden="1" customHeight="1">
      <c r="C369" s="11">
        <v>326</v>
      </c>
      <c r="D369" s="48" t="s">
        <v>137</v>
      </c>
      <c r="E369" s="48">
        <v>28580</v>
      </c>
      <c r="F369" s="48">
        <v>4140</v>
      </c>
      <c r="G369" s="48">
        <v>10360</v>
      </c>
      <c r="I369" s="51">
        <v>3</v>
      </c>
      <c r="J369" s="51">
        <v>2</v>
      </c>
      <c r="K369" s="102">
        <v>6</v>
      </c>
    </row>
    <row r="370" spans="3:11" ht="15" hidden="1" customHeight="1">
      <c r="C370" s="11">
        <v>327</v>
      </c>
      <c r="D370" s="48" t="s">
        <v>138</v>
      </c>
      <c r="E370" s="48">
        <v>30690</v>
      </c>
      <c r="F370" s="48">
        <v>4140</v>
      </c>
      <c r="G370" s="48">
        <v>10360</v>
      </c>
      <c r="I370" s="51">
        <v>3</v>
      </c>
      <c r="J370" s="51">
        <v>2</v>
      </c>
      <c r="K370" s="102">
        <v>7</v>
      </c>
    </row>
    <row r="371" spans="3:11" ht="15" hidden="1" customHeight="1">
      <c r="C371" s="11">
        <v>328</v>
      </c>
      <c r="D371" s="48" t="s">
        <v>139</v>
      </c>
      <c r="E371" s="48">
        <v>32790</v>
      </c>
      <c r="F371" s="48">
        <v>4140</v>
      </c>
      <c r="G371" s="48">
        <v>10360</v>
      </c>
      <c r="I371" s="51">
        <v>3</v>
      </c>
      <c r="J371" s="51">
        <v>2</v>
      </c>
      <c r="K371" s="102">
        <v>8</v>
      </c>
    </row>
    <row r="372" spans="3:11" ht="15" hidden="1" customHeight="1">
      <c r="C372" s="11">
        <v>329</v>
      </c>
      <c r="D372" s="48" t="s">
        <v>140</v>
      </c>
      <c r="E372" s="48">
        <v>34890</v>
      </c>
      <c r="F372" s="48">
        <v>4140</v>
      </c>
      <c r="G372" s="48">
        <v>10360</v>
      </c>
      <c r="I372" s="51">
        <v>3</v>
      </c>
      <c r="J372" s="51">
        <v>2</v>
      </c>
      <c r="K372" s="102">
        <v>9</v>
      </c>
    </row>
    <row r="373" spans="3:11" ht="15" hidden="1" customHeight="1">
      <c r="C373" s="11">
        <v>3210</v>
      </c>
      <c r="D373" s="48" t="s">
        <v>141</v>
      </c>
      <c r="E373" s="48">
        <v>37000</v>
      </c>
      <c r="F373" s="48">
        <v>4140</v>
      </c>
      <c r="G373" s="48">
        <v>10360</v>
      </c>
      <c r="I373" s="51">
        <v>3</v>
      </c>
      <c r="J373" s="51">
        <v>2</v>
      </c>
      <c r="K373" s="102">
        <v>10</v>
      </c>
    </row>
    <row r="374" spans="3:11" ht="15" hidden="1" customHeight="1">
      <c r="C374" s="11">
        <v>3211</v>
      </c>
      <c r="D374" s="48" t="s">
        <v>142</v>
      </c>
      <c r="E374" s="48">
        <v>39090</v>
      </c>
      <c r="F374" s="48">
        <v>4140</v>
      </c>
      <c r="G374" s="48">
        <v>10360</v>
      </c>
      <c r="I374" s="51">
        <v>3</v>
      </c>
      <c r="J374" s="51">
        <v>2</v>
      </c>
      <c r="K374" s="102">
        <v>11</v>
      </c>
    </row>
    <row r="375" spans="3:11" ht="15" hidden="1" customHeight="1">
      <c r="C375" s="11">
        <v>3212</v>
      </c>
      <c r="D375" s="48" t="s">
        <v>143</v>
      </c>
      <c r="E375" s="48">
        <v>41170</v>
      </c>
      <c r="F375" s="48">
        <v>4140</v>
      </c>
      <c r="G375" s="48">
        <v>10360</v>
      </c>
      <c r="I375" s="51">
        <v>3</v>
      </c>
      <c r="J375" s="51">
        <v>2</v>
      </c>
      <c r="K375" s="102">
        <v>12</v>
      </c>
    </row>
    <row r="376" spans="3:11" ht="15" hidden="1" customHeight="1">
      <c r="C376" s="11">
        <v>3213</v>
      </c>
      <c r="D376" s="48" t="s">
        <v>144</v>
      </c>
      <c r="E376" s="48">
        <v>43260</v>
      </c>
      <c r="F376" s="48">
        <v>4140</v>
      </c>
      <c r="G376" s="48">
        <v>10360</v>
      </c>
      <c r="I376" s="51">
        <v>3</v>
      </c>
      <c r="J376" s="51">
        <v>2</v>
      </c>
      <c r="K376" s="102">
        <v>13</v>
      </c>
    </row>
    <row r="377" spans="3:11" ht="15" hidden="1" customHeight="1">
      <c r="C377" s="11">
        <v>3214</v>
      </c>
      <c r="D377" s="48" t="s">
        <v>145</v>
      </c>
      <c r="E377" s="48">
        <v>45340</v>
      </c>
      <c r="F377" s="48">
        <v>4140</v>
      </c>
      <c r="G377" s="48">
        <v>10360</v>
      </c>
      <c r="I377" s="51">
        <v>3</v>
      </c>
      <c r="J377" s="51">
        <v>2</v>
      </c>
      <c r="K377" s="102">
        <v>14</v>
      </c>
    </row>
    <row r="378" spans="3:11" ht="15" hidden="1" customHeight="1">
      <c r="C378" s="11">
        <v>3215</v>
      </c>
      <c r="D378" s="48" t="s">
        <v>146</v>
      </c>
      <c r="E378" s="48">
        <v>47430</v>
      </c>
      <c r="F378" s="48">
        <v>4140</v>
      </c>
      <c r="G378" s="48">
        <v>10360</v>
      </c>
      <c r="I378" s="51">
        <v>3</v>
      </c>
      <c r="J378" s="51">
        <v>2</v>
      </c>
      <c r="K378" s="102">
        <v>15</v>
      </c>
    </row>
    <row r="379" spans="3:11" ht="15" hidden="1" customHeight="1">
      <c r="C379" s="11">
        <v>3216</v>
      </c>
      <c r="D379" s="48" t="s">
        <v>147</v>
      </c>
      <c r="E379" s="48">
        <v>49510</v>
      </c>
      <c r="F379" s="48">
        <v>4140</v>
      </c>
      <c r="G379" s="48">
        <v>10360</v>
      </c>
      <c r="I379" s="51">
        <v>3</v>
      </c>
      <c r="J379" s="51">
        <v>2</v>
      </c>
      <c r="K379" s="102">
        <v>16</v>
      </c>
    </row>
    <row r="380" spans="3:11" ht="15" hidden="1" customHeight="1">
      <c r="C380" s="11">
        <v>3217</v>
      </c>
      <c r="D380" s="48" t="s">
        <v>148</v>
      </c>
      <c r="E380" s="48">
        <v>51600</v>
      </c>
      <c r="F380" s="48">
        <v>4140</v>
      </c>
      <c r="G380" s="48">
        <v>10360</v>
      </c>
      <c r="I380" s="51">
        <v>3</v>
      </c>
      <c r="J380" s="51">
        <v>2</v>
      </c>
      <c r="K380" s="102">
        <v>17</v>
      </c>
    </row>
    <row r="381" spans="3:11" ht="15" hidden="1" customHeight="1">
      <c r="C381" s="11">
        <v>3218</v>
      </c>
      <c r="D381" s="48" t="s">
        <v>149</v>
      </c>
      <c r="E381" s="48">
        <v>53690</v>
      </c>
      <c r="F381" s="48">
        <v>4140</v>
      </c>
      <c r="G381" s="48">
        <v>10360</v>
      </c>
      <c r="I381" s="51">
        <v>3</v>
      </c>
      <c r="J381" s="51">
        <v>2</v>
      </c>
      <c r="K381" s="102">
        <v>18</v>
      </c>
    </row>
    <row r="382" spans="3:11" ht="15" hidden="1" customHeight="1">
      <c r="C382" s="11">
        <v>3219</v>
      </c>
      <c r="D382" s="48" t="s">
        <v>150</v>
      </c>
      <c r="E382" s="48">
        <v>55770</v>
      </c>
      <c r="F382" s="48">
        <v>4140</v>
      </c>
      <c r="G382" s="48">
        <v>10360</v>
      </c>
      <c r="I382" s="51">
        <v>3</v>
      </c>
      <c r="J382" s="51">
        <v>2</v>
      </c>
      <c r="K382" s="102">
        <v>19</v>
      </c>
    </row>
    <row r="383" spans="3:11" ht="15" hidden="1" customHeight="1">
      <c r="C383" s="11">
        <v>3220</v>
      </c>
      <c r="D383" s="48" t="s">
        <v>151</v>
      </c>
      <c r="E383" s="48">
        <v>57860</v>
      </c>
      <c r="F383" s="48">
        <v>4140</v>
      </c>
      <c r="G383" s="48">
        <v>10360</v>
      </c>
      <c r="I383" s="51">
        <v>3</v>
      </c>
      <c r="J383" s="51">
        <v>2</v>
      </c>
      <c r="K383" s="102">
        <v>20</v>
      </c>
    </row>
    <row r="384" spans="3:11" ht="15" hidden="1" customHeight="1">
      <c r="C384" s="11">
        <v>331</v>
      </c>
      <c r="D384" s="48" t="s">
        <v>132</v>
      </c>
      <c r="E384" s="48">
        <v>22540</v>
      </c>
      <c r="F384" s="48">
        <v>5370</v>
      </c>
      <c r="G384" s="48">
        <v>13430</v>
      </c>
      <c r="I384" s="51">
        <v>3</v>
      </c>
      <c r="J384" s="51">
        <v>3</v>
      </c>
      <c r="K384" s="102">
        <v>1</v>
      </c>
    </row>
    <row r="385" spans="3:11" ht="15" hidden="1" customHeight="1">
      <c r="C385" s="11">
        <v>332</v>
      </c>
      <c r="D385" s="48" t="s">
        <v>133</v>
      </c>
      <c r="E385" s="48">
        <v>25330</v>
      </c>
      <c r="F385" s="48">
        <v>5370</v>
      </c>
      <c r="G385" s="48">
        <v>13430</v>
      </c>
      <c r="I385" s="51">
        <v>3</v>
      </c>
      <c r="J385" s="51">
        <v>3</v>
      </c>
      <c r="K385" s="102">
        <v>2</v>
      </c>
    </row>
    <row r="386" spans="3:11" ht="15" hidden="1" customHeight="1">
      <c r="C386" s="11">
        <v>333</v>
      </c>
      <c r="D386" s="48" t="s">
        <v>134</v>
      </c>
      <c r="E386" s="48">
        <v>28120</v>
      </c>
      <c r="F386" s="48">
        <v>5370</v>
      </c>
      <c r="G386" s="48">
        <v>13430</v>
      </c>
      <c r="I386" s="51">
        <v>3</v>
      </c>
      <c r="J386" s="51">
        <v>3</v>
      </c>
      <c r="K386" s="102">
        <v>3</v>
      </c>
    </row>
    <row r="387" spans="3:11" ht="15" hidden="1" customHeight="1">
      <c r="C387" s="11">
        <v>334</v>
      </c>
      <c r="D387" s="48" t="s">
        <v>135</v>
      </c>
      <c r="E387" s="48">
        <v>30920</v>
      </c>
      <c r="F387" s="48">
        <v>5370</v>
      </c>
      <c r="G387" s="48">
        <v>13430</v>
      </c>
      <c r="I387" s="51">
        <v>3</v>
      </c>
      <c r="J387" s="51">
        <v>3</v>
      </c>
      <c r="K387" s="102">
        <v>4</v>
      </c>
    </row>
    <row r="388" spans="3:11" ht="15" hidden="1" customHeight="1">
      <c r="C388" s="11">
        <v>335</v>
      </c>
      <c r="D388" s="48" t="s">
        <v>136</v>
      </c>
      <c r="E388" s="48">
        <v>33710</v>
      </c>
      <c r="F388" s="48">
        <v>5370</v>
      </c>
      <c r="G388" s="48">
        <v>13430</v>
      </c>
      <c r="I388" s="51">
        <v>3</v>
      </c>
      <c r="J388" s="51">
        <v>3</v>
      </c>
      <c r="K388" s="102">
        <v>5</v>
      </c>
    </row>
    <row r="389" spans="3:11" ht="15" hidden="1" customHeight="1">
      <c r="C389" s="11">
        <v>336</v>
      </c>
      <c r="D389" s="48" t="s">
        <v>137</v>
      </c>
      <c r="E389" s="48">
        <v>36500</v>
      </c>
      <c r="F389" s="48">
        <v>5370</v>
      </c>
      <c r="G389" s="48">
        <v>13430</v>
      </c>
      <c r="I389" s="51">
        <v>3</v>
      </c>
      <c r="J389" s="51">
        <v>3</v>
      </c>
      <c r="K389" s="102">
        <v>6</v>
      </c>
    </row>
    <row r="390" spans="3:11" ht="15" hidden="1" customHeight="1">
      <c r="C390" s="11">
        <v>337</v>
      </c>
      <c r="D390" s="48" t="s">
        <v>138</v>
      </c>
      <c r="E390" s="48">
        <v>39290</v>
      </c>
      <c r="F390" s="48">
        <v>5370</v>
      </c>
      <c r="G390" s="48">
        <v>13430</v>
      </c>
      <c r="I390" s="51">
        <v>3</v>
      </c>
      <c r="J390" s="51">
        <v>3</v>
      </c>
      <c r="K390" s="102">
        <v>7</v>
      </c>
    </row>
    <row r="391" spans="3:11" ht="15" hidden="1" customHeight="1">
      <c r="C391" s="11">
        <v>338</v>
      </c>
      <c r="D391" s="48" t="s">
        <v>139</v>
      </c>
      <c r="E391" s="48">
        <v>42090</v>
      </c>
      <c r="F391" s="48">
        <v>5370</v>
      </c>
      <c r="G391" s="48">
        <v>13430</v>
      </c>
      <c r="I391" s="51">
        <v>3</v>
      </c>
      <c r="J391" s="51">
        <v>3</v>
      </c>
      <c r="K391" s="102">
        <v>8</v>
      </c>
    </row>
    <row r="392" spans="3:11" ht="15" hidden="1" customHeight="1">
      <c r="C392" s="11">
        <v>339</v>
      </c>
      <c r="D392" s="48" t="s">
        <v>140</v>
      </c>
      <c r="E392" s="48">
        <v>44880</v>
      </c>
      <c r="F392" s="48">
        <v>5370</v>
      </c>
      <c r="G392" s="48">
        <v>13430</v>
      </c>
      <c r="I392" s="51">
        <v>3</v>
      </c>
      <c r="J392" s="51">
        <v>3</v>
      </c>
      <c r="K392" s="102">
        <v>9</v>
      </c>
    </row>
    <row r="393" spans="3:11" ht="15" hidden="1" customHeight="1">
      <c r="C393" s="11">
        <v>3310</v>
      </c>
      <c r="D393" s="48" t="s">
        <v>141</v>
      </c>
      <c r="E393" s="48">
        <v>47670</v>
      </c>
      <c r="F393" s="48">
        <v>5370</v>
      </c>
      <c r="G393" s="48">
        <v>13430</v>
      </c>
      <c r="I393" s="51">
        <v>3</v>
      </c>
      <c r="J393" s="51">
        <v>3</v>
      </c>
      <c r="K393" s="102">
        <v>10</v>
      </c>
    </row>
    <row r="394" spans="3:11" ht="15" hidden="1" customHeight="1">
      <c r="C394" s="11">
        <v>3311</v>
      </c>
      <c r="D394" s="48" t="s">
        <v>142</v>
      </c>
      <c r="E394" s="48">
        <v>50390</v>
      </c>
      <c r="F394" s="48">
        <v>5370</v>
      </c>
      <c r="G394" s="48">
        <v>13430</v>
      </c>
      <c r="I394" s="51">
        <v>3</v>
      </c>
      <c r="J394" s="51">
        <v>3</v>
      </c>
      <c r="K394" s="102">
        <v>11</v>
      </c>
    </row>
    <row r="395" spans="3:11" ht="15" hidden="1" customHeight="1">
      <c r="C395" s="11">
        <v>3312</v>
      </c>
      <c r="D395" s="48" t="s">
        <v>143</v>
      </c>
      <c r="E395" s="48">
        <v>53110</v>
      </c>
      <c r="F395" s="48">
        <v>5370</v>
      </c>
      <c r="G395" s="48">
        <v>13430</v>
      </c>
      <c r="I395" s="51">
        <v>3</v>
      </c>
      <c r="J395" s="51">
        <v>3</v>
      </c>
      <c r="K395" s="102">
        <v>12</v>
      </c>
    </row>
    <row r="396" spans="3:11" ht="15" hidden="1" customHeight="1">
      <c r="C396" s="11">
        <v>3313</v>
      </c>
      <c r="D396" s="48" t="s">
        <v>144</v>
      </c>
      <c r="E396" s="48">
        <v>55830</v>
      </c>
      <c r="F396" s="48">
        <v>5370</v>
      </c>
      <c r="G396" s="48">
        <v>13430</v>
      </c>
      <c r="I396" s="51">
        <v>3</v>
      </c>
      <c r="J396" s="51">
        <v>3</v>
      </c>
      <c r="K396" s="102">
        <v>13</v>
      </c>
    </row>
    <row r="397" spans="3:11" ht="15" hidden="1" customHeight="1">
      <c r="C397" s="11">
        <v>3314</v>
      </c>
      <c r="D397" s="48" t="s">
        <v>145</v>
      </c>
      <c r="E397" s="48">
        <v>58550</v>
      </c>
      <c r="F397" s="48">
        <v>5370</v>
      </c>
      <c r="G397" s="48">
        <v>13430</v>
      </c>
      <c r="I397" s="51">
        <v>3</v>
      </c>
      <c r="J397" s="51">
        <v>3</v>
      </c>
      <c r="K397" s="102">
        <v>14</v>
      </c>
    </row>
    <row r="398" spans="3:11" ht="15" hidden="1" customHeight="1">
      <c r="C398" s="11">
        <v>3315</v>
      </c>
      <c r="D398" s="48" t="s">
        <v>146</v>
      </c>
      <c r="E398" s="48">
        <v>61270</v>
      </c>
      <c r="F398" s="48">
        <v>5370</v>
      </c>
      <c r="G398" s="48">
        <v>13430</v>
      </c>
      <c r="I398" s="51">
        <v>3</v>
      </c>
      <c r="J398" s="51">
        <v>3</v>
      </c>
      <c r="K398" s="102">
        <v>15</v>
      </c>
    </row>
    <row r="399" spans="3:11" ht="15" hidden="1" customHeight="1">
      <c r="C399" s="11">
        <v>3316</v>
      </c>
      <c r="D399" s="48" t="s">
        <v>147</v>
      </c>
      <c r="E399" s="48">
        <v>64000</v>
      </c>
      <c r="F399" s="48">
        <v>5370</v>
      </c>
      <c r="G399" s="48">
        <v>13430</v>
      </c>
      <c r="I399" s="51">
        <v>3</v>
      </c>
      <c r="J399" s="51">
        <v>3</v>
      </c>
      <c r="K399" s="102">
        <v>16</v>
      </c>
    </row>
    <row r="400" spans="3:11" ht="15" hidden="1" customHeight="1">
      <c r="C400" s="11">
        <v>3317</v>
      </c>
      <c r="D400" s="48" t="s">
        <v>148</v>
      </c>
      <c r="E400" s="48">
        <v>66720</v>
      </c>
      <c r="F400" s="48">
        <v>5370</v>
      </c>
      <c r="G400" s="48">
        <v>13430</v>
      </c>
      <c r="I400" s="51">
        <v>3</v>
      </c>
      <c r="J400" s="51">
        <v>3</v>
      </c>
      <c r="K400" s="102">
        <v>17</v>
      </c>
    </row>
    <row r="401" spans="3:11" ht="15" hidden="1" customHeight="1">
      <c r="C401" s="11">
        <v>3318</v>
      </c>
      <c r="D401" s="48" t="s">
        <v>149</v>
      </c>
      <c r="E401" s="48">
        <v>69440</v>
      </c>
      <c r="F401" s="48">
        <v>5370</v>
      </c>
      <c r="G401" s="48">
        <v>13430</v>
      </c>
      <c r="I401" s="51">
        <v>3</v>
      </c>
      <c r="J401" s="51">
        <v>3</v>
      </c>
      <c r="K401" s="102">
        <v>18</v>
      </c>
    </row>
    <row r="402" spans="3:11" ht="15" hidden="1" customHeight="1">
      <c r="C402" s="11">
        <v>3319</v>
      </c>
      <c r="D402" s="48" t="s">
        <v>150</v>
      </c>
      <c r="E402" s="48">
        <v>72160</v>
      </c>
      <c r="F402" s="48">
        <v>5370</v>
      </c>
      <c r="G402" s="48">
        <v>13430</v>
      </c>
      <c r="I402" s="51">
        <v>3</v>
      </c>
      <c r="J402" s="51">
        <v>3</v>
      </c>
      <c r="K402" s="102">
        <v>19</v>
      </c>
    </row>
    <row r="403" spans="3:11" ht="15" hidden="1" customHeight="1">
      <c r="C403" s="11">
        <v>3320</v>
      </c>
      <c r="D403" s="48" t="s">
        <v>151</v>
      </c>
      <c r="E403" s="48">
        <v>74880</v>
      </c>
      <c r="F403" s="48">
        <v>5370</v>
      </c>
      <c r="G403" s="48">
        <v>13430</v>
      </c>
      <c r="I403" s="51">
        <v>3</v>
      </c>
      <c r="J403" s="51">
        <v>3</v>
      </c>
      <c r="K403" s="102">
        <v>20</v>
      </c>
    </row>
    <row r="404" spans="3:11" ht="15" hidden="1" customHeight="1">
      <c r="C404" s="11">
        <v>341</v>
      </c>
      <c r="D404" s="48" t="s">
        <v>132</v>
      </c>
      <c r="E404" s="48">
        <v>27940</v>
      </c>
      <c r="F404" s="48">
        <v>6910</v>
      </c>
      <c r="G404" s="48">
        <v>17280</v>
      </c>
      <c r="I404" s="51">
        <v>3</v>
      </c>
      <c r="J404" s="51">
        <v>4</v>
      </c>
      <c r="K404" s="102">
        <v>1</v>
      </c>
    </row>
    <row r="405" spans="3:11" ht="15" hidden="1" customHeight="1">
      <c r="C405" s="11">
        <v>342</v>
      </c>
      <c r="D405" s="48" t="s">
        <v>133</v>
      </c>
      <c r="E405" s="48">
        <v>31550</v>
      </c>
      <c r="F405" s="48">
        <v>6910</v>
      </c>
      <c r="G405" s="48">
        <v>17280</v>
      </c>
      <c r="I405" s="51">
        <v>3</v>
      </c>
      <c r="J405" s="51">
        <v>4</v>
      </c>
      <c r="K405" s="102">
        <v>2</v>
      </c>
    </row>
    <row r="406" spans="3:11" ht="15" hidden="1" customHeight="1">
      <c r="C406" s="11">
        <v>343</v>
      </c>
      <c r="D406" s="48" t="s">
        <v>134</v>
      </c>
      <c r="E406" s="48">
        <v>35160</v>
      </c>
      <c r="F406" s="48">
        <v>6910</v>
      </c>
      <c r="G406" s="48">
        <v>17280</v>
      </c>
      <c r="I406" s="51">
        <v>3</v>
      </c>
      <c r="J406" s="51">
        <v>4</v>
      </c>
      <c r="K406" s="102">
        <v>3</v>
      </c>
    </row>
    <row r="407" spans="3:11" ht="15" hidden="1" customHeight="1">
      <c r="C407" s="11">
        <v>344</v>
      </c>
      <c r="D407" s="48" t="s">
        <v>135</v>
      </c>
      <c r="E407" s="48">
        <v>38770</v>
      </c>
      <c r="F407" s="48">
        <v>6910</v>
      </c>
      <c r="G407" s="48">
        <v>17280</v>
      </c>
      <c r="I407" s="51">
        <v>3</v>
      </c>
      <c r="J407" s="51">
        <v>4</v>
      </c>
      <c r="K407" s="102">
        <v>4</v>
      </c>
    </row>
    <row r="408" spans="3:11" ht="15" hidden="1" customHeight="1">
      <c r="C408" s="11">
        <v>345</v>
      </c>
      <c r="D408" s="48" t="s">
        <v>136</v>
      </c>
      <c r="E408" s="48">
        <v>42380</v>
      </c>
      <c r="F408" s="48">
        <v>6910</v>
      </c>
      <c r="G408" s="48">
        <v>17280</v>
      </c>
      <c r="I408" s="51">
        <v>3</v>
      </c>
      <c r="J408" s="51">
        <v>4</v>
      </c>
      <c r="K408" s="102">
        <v>5</v>
      </c>
    </row>
    <row r="409" spans="3:11" ht="15" hidden="1" customHeight="1">
      <c r="C409" s="11">
        <v>346</v>
      </c>
      <c r="D409" s="48" t="s">
        <v>137</v>
      </c>
      <c r="E409" s="48">
        <v>45990</v>
      </c>
      <c r="F409" s="48">
        <v>6910</v>
      </c>
      <c r="G409" s="48">
        <v>17280</v>
      </c>
      <c r="I409" s="51">
        <v>3</v>
      </c>
      <c r="J409" s="51">
        <v>4</v>
      </c>
      <c r="K409" s="102">
        <v>6</v>
      </c>
    </row>
    <row r="410" spans="3:11" ht="15" hidden="1" customHeight="1">
      <c r="C410" s="11">
        <v>347</v>
      </c>
      <c r="D410" s="48" t="s">
        <v>138</v>
      </c>
      <c r="E410" s="48">
        <v>49600</v>
      </c>
      <c r="F410" s="48">
        <v>6910</v>
      </c>
      <c r="G410" s="48">
        <v>17280</v>
      </c>
      <c r="I410" s="51">
        <v>3</v>
      </c>
      <c r="J410" s="51">
        <v>4</v>
      </c>
      <c r="K410" s="102">
        <v>7</v>
      </c>
    </row>
    <row r="411" spans="3:11" ht="15" hidden="1" customHeight="1">
      <c r="C411" s="11">
        <v>348</v>
      </c>
      <c r="D411" s="48" t="s">
        <v>139</v>
      </c>
      <c r="E411" s="48">
        <v>53200</v>
      </c>
      <c r="F411" s="48">
        <v>6910</v>
      </c>
      <c r="G411" s="48">
        <v>17280</v>
      </c>
      <c r="I411" s="51">
        <v>3</v>
      </c>
      <c r="J411" s="51">
        <v>4</v>
      </c>
      <c r="K411" s="102">
        <v>8</v>
      </c>
    </row>
    <row r="412" spans="3:11" ht="15" hidden="1" customHeight="1">
      <c r="C412" s="11">
        <v>349</v>
      </c>
      <c r="D412" s="48" t="s">
        <v>140</v>
      </c>
      <c r="E412" s="48">
        <v>56810</v>
      </c>
      <c r="F412" s="48">
        <v>6910</v>
      </c>
      <c r="G412" s="48">
        <v>17280</v>
      </c>
      <c r="I412" s="51">
        <v>3</v>
      </c>
      <c r="J412" s="51">
        <v>4</v>
      </c>
      <c r="K412" s="102">
        <v>9</v>
      </c>
    </row>
    <row r="413" spans="3:11" ht="15" hidden="1" customHeight="1">
      <c r="C413" s="11">
        <v>3410</v>
      </c>
      <c r="D413" s="48" t="s">
        <v>141</v>
      </c>
      <c r="E413" s="48">
        <v>60420</v>
      </c>
      <c r="F413" s="48">
        <v>6910</v>
      </c>
      <c r="G413" s="48">
        <v>17280</v>
      </c>
      <c r="I413" s="51">
        <v>3</v>
      </c>
      <c r="J413" s="51">
        <v>4</v>
      </c>
      <c r="K413" s="102">
        <v>10</v>
      </c>
    </row>
    <row r="414" spans="3:11" ht="15" hidden="1" customHeight="1">
      <c r="C414" s="11">
        <v>3411</v>
      </c>
      <c r="D414" s="48" t="s">
        <v>142</v>
      </c>
      <c r="E414" s="48">
        <v>63930</v>
      </c>
      <c r="F414" s="48">
        <v>6910</v>
      </c>
      <c r="G414" s="48">
        <v>17280</v>
      </c>
      <c r="I414" s="51">
        <v>3</v>
      </c>
      <c r="J414" s="51">
        <v>4</v>
      </c>
      <c r="K414" s="102">
        <v>11</v>
      </c>
    </row>
    <row r="415" spans="3:11" ht="15" hidden="1" customHeight="1">
      <c r="C415" s="11">
        <v>3412</v>
      </c>
      <c r="D415" s="48" t="s">
        <v>143</v>
      </c>
      <c r="E415" s="48">
        <v>67430</v>
      </c>
      <c r="F415" s="48">
        <v>6910</v>
      </c>
      <c r="G415" s="48">
        <v>17280</v>
      </c>
      <c r="I415" s="51">
        <v>3</v>
      </c>
      <c r="J415" s="51">
        <v>4</v>
      </c>
      <c r="K415" s="102">
        <v>12</v>
      </c>
    </row>
    <row r="416" spans="3:11" ht="15" hidden="1" customHeight="1">
      <c r="C416" s="11">
        <v>3413</v>
      </c>
      <c r="D416" s="48" t="s">
        <v>144</v>
      </c>
      <c r="E416" s="48">
        <v>70940</v>
      </c>
      <c r="F416" s="48">
        <v>6910</v>
      </c>
      <c r="G416" s="48">
        <v>17280</v>
      </c>
      <c r="I416" s="51">
        <v>3</v>
      </c>
      <c r="J416" s="51">
        <v>4</v>
      </c>
      <c r="K416" s="102">
        <v>13</v>
      </c>
    </row>
    <row r="417" spans="3:11" ht="15" hidden="1" customHeight="1">
      <c r="C417" s="11">
        <v>3414</v>
      </c>
      <c r="D417" s="48" t="s">
        <v>145</v>
      </c>
      <c r="E417" s="48">
        <v>74440</v>
      </c>
      <c r="F417" s="48">
        <v>6910</v>
      </c>
      <c r="G417" s="48">
        <v>17280</v>
      </c>
      <c r="I417" s="51">
        <v>3</v>
      </c>
      <c r="J417" s="51">
        <v>4</v>
      </c>
      <c r="K417" s="102">
        <v>14</v>
      </c>
    </row>
    <row r="418" spans="3:11" ht="15" hidden="1" customHeight="1">
      <c r="C418" s="11">
        <v>3415</v>
      </c>
      <c r="D418" s="48" t="s">
        <v>146</v>
      </c>
      <c r="E418" s="48">
        <v>77950</v>
      </c>
      <c r="F418" s="48">
        <v>6910</v>
      </c>
      <c r="G418" s="48">
        <v>17280</v>
      </c>
      <c r="I418" s="51">
        <v>3</v>
      </c>
      <c r="J418" s="51">
        <v>4</v>
      </c>
      <c r="K418" s="102">
        <v>15</v>
      </c>
    </row>
    <row r="419" spans="3:11" ht="15" hidden="1" customHeight="1">
      <c r="C419" s="11">
        <v>3416</v>
      </c>
      <c r="D419" s="48" t="s">
        <v>147</v>
      </c>
      <c r="E419" s="48">
        <v>81450</v>
      </c>
      <c r="F419" s="48">
        <v>6910</v>
      </c>
      <c r="G419" s="48">
        <v>17280</v>
      </c>
      <c r="I419" s="51">
        <v>3</v>
      </c>
      <c r="J419" s="51">
        <v>4</v>
      </c>
      <c r="K419" s="102">
        <v>16</v>
      </c>
    </row>
    <row r="420" spans="3:11" ht="15" hidden="1" customHeight="1">
      <c r="C420" s="11">
        <v>3417</v>
      </c>
      <c r="D420" s="48" t="s">
        <v>148</v>
      </c>
      <c r="E420" s="48">
        <v>84960</v>
      </c>
      <c r="F420" s="48">
        <v>6910</v>
      </c>
      <c r="G420" s="48">
        <v>17280</v>
      </c>
      <c r="I420" s="51">
        <v>3</v>
      </c>
      <c r="J420" s="51">
        <v>4</v>
      </c>
      <c r="K420" s="102">
        <v>17</v>
      </c>
    </row>
    <row r="421" spans="3:11" ht="15" hidden="1" customHeight="1">
      <c r="C421" s="11">
        <v>3418</v>
      </c>
      <c r="D421" s="48" t="s">
        <v>149</v>
      </c>
      <c r="E421" s="48">
        <v>88460</v>
      </c>
      <c r="F421" s="48">
        <v>6910</v>
      </c>
      <c r="G421" s="48">
        <v>17280</v>
      </c>
      <c r="I421" s="51">
        <v>3</v>
      </c>
      <c r="J421" s="51">
        <v>4</v>
      </c>
      <c r="K421" s="102">
        <v>18</v>
      </c>
    </row>
    <row r="422" spans="3:11" ht="15" hidden="1" customHeight="1">
      <c r="C422" s="11">
        <v>3419</v>
      </c>
      <c r="D422" s="48" t="s">
        <v>150</v>
      </c>
      <c r="E422" s="48">
        <v>91970</v>
      </c>
      <c r="F422" s="48">
        <v>6910</v>
      </c>
      <c r="G422" s="48">
        <v>17280</v>
      </c>
      <c r="I422" s="51">
        <v>3</v>
      </c>
      <c r="J422" s="51">
        <v>4</v>
      </c>
      <c r="K422" s="102">
        <v>19</v>
      </c>
    </row>
    <row r="423" spans="3:11" ht="15" hidden="1" customHeight="1">
      <c r="C423" s="11">
        <v>3420</v>
      </c>
      <c r="D423" s="48" t="s">
        <v>151</v>
      </c>
      <c r="E423" s="48">
        <v>95470</v>
      </c>
      <c r="F423" s="48">
        <v>6910</v>
      </c>
      <c r="G423" s="48">
        <v>17280</v>
      </c>
      <c r="I423" s="51">
        <v>3</v>
      </c>
      <c r="J423" s="51">
        <v>4</v>
      </c>
      <c r="K423" s="102">
        <v>20</v>
      </c>
    </row>
    <row r="424" spans="3:11" ht="15" hidden="1" customHeight="1">
      <c r="C424" s="11">
        <v>411</v>
      </c>
      <c r="D424" s="48" t="s">
        <v>132</v>
      </c>
      <c r="E424" s="48">
        <v>12530</v>
      </c>
      <c r="F424" s="48">
        <v>3060</v>
      </c>
      <c r="G424" s="48">
        <v>7640</v>
      </c>
      <c r="I424" s="51">
        <v>4</v>
      </c>
      <c r="J424" s="51">
        <v>1</v>
      </c>
      <c r="K424" s="102">
        <v>1</v>
      </c>
    </row>
    <row r="425" spans="3:11" ht="15" hidden="1" customHeight="1">
      <c r="C425" s="11">
        <v>412</v>
      </c>
      <c r="D425" s="48" t="s">
        <v>133</v>
      </c>
      <c r="E425" s="48">
        <v>14070</v>
      </c>
      <c r="F425" s="48">
        <v>3060</v>
      </c>
      <c r="G425" s="48">
        <v>7640</v>
      </c>
      <c r="I425" s="51">
        <v>4</v>
      </c>
      <c r="J425" s="51">
        <v>1</v>
      </c>
      <c r="K425" s="102">
        <v>2</v>
      </c>
    </row>
    <row r="426" spans="3:11" ht="15" hidden="1" customHeight="1">
      <c r="C426" s="11">
        <v>413</v>
      </c>
      <c r="D426" s="48" t="s">
        <v>134</v>
      </c>
      <c r="E426" s="48">
        <v>15600</v>
      </c>
      <c r="F426" s="48">
        <v>3060</v>
      </c>
      <c r="G426" s="48">
        <v>7640</v>
      </c>
      <c r="I426" s="51">
        <v>4</v>
      </c>
      <c r="J426" s="51">
        <v>1</v>
      </c>
      <c r="K426" s="102">
        <v>3</v>
      </c>
    </row>
    <row r="427" spans="3:11" ht="15" hidden="1" customHeight="1">
      <c r="C427" s="11">
        <v>414</v>
      </c>
      <c r="D427" s="48" t="s">
        <v>135</v>
      </c>
      <c r="E427" s="48">
        <v>17140</v>
      </c>
      <c r="F427" s="48">
        <v>3060</v>
      </c>
      <c r="G427" s="48">
        <v>7640</v>
      </c>
      <c r="I427" s="51">
        <v>4</v>
      </c>
      <c r="J427" s="51">
        <v>1</v>
      </c>
      <c r="K427" s="102">
        <v>4</v>
      </c>
    </row>
    <row r="428" spans="3:11" ht="15" hidden="1" customHeight="1">
      <c r="C428" s="11">
        <v>415</v>
      </c>
      <c r="D428" s="48" t="s">
        <v>136</v>
      </c>
      <c r="E428" s="48">
        <v>18680</v>
      </c>
      <c r="F428" s="48">
        <v>3060</v>
      </c>
      <c r="G428" s="48">
        <v>7640</v>
      </c>
      <c r="I428" s="51">
        <v>4</v>
      </c>
      <c r="J428" s="51">
        <v>1</v>
      </c>
      <c r="K428" s="102">
        <v>5</v>
      </c>
    </row>
    <row r="429" spans="3:11" ht="15" hidden="1" customHeight="1">
      <c r="C429" s="11">
        <v>416</v>
      </c>
      <c r="D429" s="48" t="s">
        <v>137</v>
      </c>
      <c r="E429" s="48">
        <v>20220</v>
      </c>
      <c r="F429" s="48">
        <v>3060</v>
      </c>
      <c r="G429" s="48">
        <v>7640</v>
      </c>
      <c r="I429" s="51">
        <v>4</v>
      </c>
      <c r="J429" s="51">
        <v>1</v>
      </c>
      <c r="K429" s="102">
        <v>6</v>
      </c>
    </row>
    <row r="430" spans="3:11" ht="15" hidden="1" customHeight="1">
      <c r="C430" s="11">
        <v>417</v>
      </c>
      <c r="D430" s="48" t="s">
        <v>138</v>
      </c>
      <c r="E430" s="48">
        <v>21760</v>
      </c>
      <c r="F430" s="48">
        <v>3060</v>
      </c>
      <c r="G430" s="48">
        <v>7640</v>
      </c>
      <c r="I430" s="51">
        <v>4</v>
      </c>
      <c r="J430" s="51">
        <v>1</v>
      </c>
      <c r="K430" s="102">
        <v>7</v>
      </c>
    </row>
    <row r="431" spans="3:11" ht="15" hidden="1" customHeight="1">
      <c r="C431" s="11">
        <v>418</v>
      </c>
      <c r="D431" s="48" t="s">
        <v>139</v>
      </c>
      <c r="E431" s="48">
        <v>23300</v>
      </c>
      <c r="F431" s="48">
        <v>3060</v>
      </c>
      <c r="G431" s="48">
        <v>7640</v>
      </c>
      <c r="I431" s="51">
        <v>4</v>
      </c>
      <c r="J431" s="51">
        <v>1</v>
      </c>
      <c r="K431" s="102">
        <v>8</v>
      </c>
    </row>
    <row r="432" spans="3:11" ht="15" hidden="1" customHeight="1">
      <c r="C432" s="11">
        <v>419</v>
      </c>
      <c r="D432" s="48" t="s">
        <v>140</v>
      </c>
      <c r="E432" s="48">
        <v>24840</v>
      </c>
      <c r="F432" s="48">
        <v>3060</v>
      </c>
      <c r="G432" s="48">
        <v>7640</v>
      </c>
      <c r="I432" s="51">
        <v>4</v>
      </c>
      <c r="J432" s="51">
        <v>1</v>
      </c>
      <c r="K432" s="102">
        <v>9</v>
      </c>
    </row>
    <row r="433" spans="3:11" ht="15" hidden="1" customHeight="1">
      <c r="C433" s="11">
        <v>4110</v>
      </c>
      <c r="D433" s="48" t="s">
        <v>141</v>
      </c>
      <c r="E433" s="48">
        <v>26380</v>
      </c>
      <c r="F433" s="48">
        <v>3060</v>
      </c>
      <c r="G433" s="48">
        <v>7640</v>
      </c>
      <c r="I433" s="51">
        <v>4</v>
      </c>
      <c r="J433" s="51">
        <v>1</v>
      </c>
      <c r="K433" s="102">
        <v>10</v>
      </c>
    </row>
    <row r="434" spans="3:11" ht="15" hidden="1" customHeight="1">
      <c r="C434" s="11">
        <v>4111</v>
      </c>
      <c r="D434" s="48" t="s">
        <v>142</v>
      </c>
      <c r="E434" s="48">
        <v>27910</v>
      </c>
      <c r="F434" s="48">
        <v>3060</v>
      </c>
      <c r="G434" s="48">
        <v>7640</v>
      </c>
      <c r="I434" s="51">
        <v>4</v>
      </c>
      <c r="J434" s="51">
        <v>1</v>
      </c>
      <c r="K434" s="102">
        <v>11</v>
      </c>
    </row>
    <row r="435" spans="3:11" ht="15" hidden="1" customHeight="1">
      <c r="C435" s="11">
        <v>4112</v>
      </c>
      <c r="D435" s="48" t="s">
        <v>143</v>
      </c>
      <c r="E435" s="48">
        <v>29450</v>
      </c>
      <c r="F435" s="48">
        <v>3060</v>
      </c>
      <c r="G435" s="48">
        <v>7640</v>
      </c>
      <c r="I435" s="51">
        <v>4</v>
      </c>
      <c r="J435" s="51">
        <v>1</v>
      </c>
      <c r="K435" s="102">
        <v>12</v>
      </c>
    </row>
    <row r="436" spans="3:11" ht="15" hidden="1" customHeight="1">
      <c r="C436" s="11">
        <v>4113</v>
      </c>
      <c r="D436" s="48" t="s">
        <v>144</v>
      </c>
      <c r="E436" s="48">
        <v>30980</v>
      </c>
      <c r="F436" s="48">
        <v>3060</v>
      </c>
      <c r="G436" s="48">
        <v>7640</v>
      </c>
      <c r="I436" s="51">
        <v>4</v>
      </c>
      <c r="J436" s="51">
        <v>1</v>
      </c>
      <c r="K436" s="102">
        <v>13</v>
      </c>
    </row>
    <row r="437" spans="3:11" ht="15" hidden="1" customHeight="1">
      <c r="C437" s="11">
        <v>4114</v>
      </c>
      <c r="D437" s="48" t="s">
        <v>145</v>
      </c>
      <c r="E437" s="48">
        <v>32520</v>
      </c>
      <c r="F437" s="48">
        <v>3060</v>
      </c>
      <c r="G437" s="48">
        <v>7640</v>
      </c>
      <c r="I437" s="51">
        <v>4</v>
      </c>
      <c r="J437" s="51">
        <v>1</v>
      </c>
      <c r="K437" s="102">
        <v>14</v>
      </c>
    </row>
    <row r="438" spans="3:11" ht="15" hidden="1" customHeight="1">
      <c r="C438" s="11">
        <v>4115</v>
      </c>
      <c r="D438" s="48" t="s">
        <v>146</v>
      </c>
      <c r="E438" s="48">
        <v>34050</v>
      </c>
      <c r="F438" s="48">
        <v>3060</v>
      </c>
      <c r="G438" s="48">
        <v>7640</v>
      </c>
      <c r="I438" s="51">
        <v>4</v>
      </c>
      <c r="J438" s="51">
        <v>1</v>
      </c>
      <c r="K438" s="102">
        <v>15</v>
      </c>
    </row>
    <row r="439" spans="3:11" ht="15" hidden="1" customHeight="1">
      <c r="C439" s="11">
        <v>4116</v>
      </c>
      <c r="D439" s="48" t="s">
        <v>147</v>
      </c>
      <c r="E439" s="48">
        <v>35590</v>
      </c>
      <c r="F439" s="48">
        <v>3060</v>
      </c>
      <c r="G439" s="48">
        <v>7640</v>
      </c>
      <c r="I439" s="51">
        <v>4</v>
      </c>
      <c r="J439" s="51">
        <v>1</v>
      </c>
      <c r="K439" s="102">
        <v>16</v>
      </c>
    </row>
    <row r="440" spans="3:11" ht="15" hidden="1" customHeight="1">
      <c r="C440" s="11">
        <v>4117</v>
      </c>
      <c r="D440" s="48" t="s">
        <v>148</v>
      </c>
      <c r="E440" s="48">
        <v>37120</v>
      </c>
      <c r="F440" s="48">
        <v>3060</v>
      </c>
      <c r="G440" s="48">
        <v>7640</v>
      </c>
      <c r="I440" s="51">
        <v>4</v>
      </c>
      <c r="J440" s="51">
        <v>1</v>
      </c>
      <c r="K440" s="102">
        <v>17</v>
      </c>
    </row>
    <row r="441" spans="3:11" ht="15" hidden="1" customHeight="1">
      <c r="C441" s="11">
        <v>4118</v>
      </c>
      <c r="D441" s="48" t="s">
        <v>149</v>
      </c>
      <c r="E441" s="48">
        <v>38660</v>
      </c>
      <c r="F441" s="48">
        <v>3060</v>
      </c>
      <c r="G441" s="48">
        <v>7640</v>
      </c>
      <c r="I441" s="51">
        <v>4</v>
      </c>
      <c r="J441" s="51">
        <v>1</v>
      </c>
      <c r="K441" s="102">
        <v>18</v>
      </c>
    </row>
    <row r="442" spans="3:11" ht="15" hidden="1" customHeight="1">
      <c r="C442" s="11">
        <v>4119</v>
      </c>
      <c r="D442" s="48" t="s">
        <v>150</v>
      </c>
      <c r="E442" s="48">
        <v>40190</v>
      </c>
      <c r="F442" s="48">
        <v>3060</v>
      </c>
      <c r="G442" s="48">
        <v>7640</v>
      </c>
      <c r="I442" s="51">
        <v>4</v>
      </c>
      <c r="J442" s="51">
        <v>1</v>
      </c>
      <c r="K442" s="102">
        <v>19</v>
      </c>
    </row>
    <row r="443" spans="3:11" ht="15" hidden="1" customHeight="1">
      <c r="C443" s="11">
        <v>4120</v>
      </c>
      <c r="D443" s="48" t="s">
        <v>151</v>
      </c>
      <c r="E443" s="48">
        <v>41730</v>
      </c>
      <c r="F443" s="48">
        <v>3060</v>
      </c>
      <c r="G443" s="48">
        <v>7640</v>
      </c>
      <c r="I443" s="51">
        <v>4</v>
      </c>
      <c r="J443" s="51">
        <v>1</v>
      </c>
      <c r="K443" s="102">
        <v>20</v>
      </c>
    </row>
    <row r="444" spans="3:11" ht="15" hidden="1" customHeight="1">
      <c r="C444" s="11">
        <v>421</v>
      </c>
      <c r="D444" s="48" t="s">
        <v>132</v>
      </c>
      <c r="E444" s="48">
        <v>14560</v>
      </c>
      <c r="F444" s="48">
        <v>3540</v>
      </c>
      <c r="G444" s="48">
        <v>8850</v>
      </c>
      <c r="I444" s="51">
        <v>4</v>
      </c>
      <c r="J444" s="51">
        <v>2</v>
      </c>
      <c r="K444" s="102">
        <v>1</v>
      </c>
    </row>
    <row r="445" spans="3:11" ht="15" hidden="1" customHeight="1">
      <c r="C445" s="11">
        <v>422</v>
      </c>
      <c r="D445" s="48" t="s">
        <v>133</v>
      </c>
      <c r="E445" s="48">
        <v>16370</v>
      </c>
      <c r="F445" s="48">
        <v>3540</v>
      </c>
      <c r="G445" s="48">
        <v>8850</v>
      </c>
      <c r="I445" s="51">
        <v>4</v>
      </c>
      <c r="J445" s="51">
        <v>2</v>
      </c>
      <c r="K445" s="102">
        <v>2</v>
      </c>
    </row>
    <row r="446" spans="3:11" ht="15" hidden="1" customHeight="1">
      <c r="C446" s="11">
        <v>423</v>
      </c>
      <c r="D446" s="48" t="s">
        <v>134</v>
      </c>
      <c r="E446" s="48">
        <v>18190</v>
      </c>
      <c r="F446" s="48">
        <v>3540</v>
      </c>
      <c r="G446" s="48">
        <v>8850</v>
      </c>
      <c r="I446" s="51">
        <v>4</v>
      </c>
      <c r="J446" s="51">
        <v>2</v>
      </c>
      <c r="K446" s="102">
        <v>3</v>
      </c>
    </row>
    <row r="447" spans="3:11" ht="15" hidden="1" customHeight="1">
      <c r="C447" s="11">
        <v>424</v>
      </c>
      <c r="D447" s="48" t="s">
        <v>135</v>
      </c>
      <c r="E447" s="48">
        <v>20000</v>
      </c>
      <c r="F447" s="48">
        <v>3540</v>
      </c>
      <c r="G447" s="48">
        <v>8850</v>
      </c>
      <c r="I447" s="51">
        <v>4</v>
      </c>
      <c r="J447" s="51">
        <v>2</v>
      </c>
      <c r="K447" s="102">
        <v>4</v>
      </c>
    </row>
    <row r="448" spans="3:11" ht="15" hidden="1" customHeight="1">
      <c r="C448" s="11">
        <v>425</v>
      </c>
      <c r="D448" s="48" t="s">
        <v>136</v>
      </c>
      <c r="E448" s="48">
        <v>21810</v>
      </c>
      <c r="F448" s="48">
        <v>3540</v>
      </c>
      <c r="G448" s="48">
        <v>8850</v>
      </c>
      <c r="I448" s="51">
        <v>4</v>
      </c>
      <c r="J448" s="51">
        <v>2</v>
      </c>
      <c r="K448" s="102">
        <v>5</v>
      </c>
    </row>
    <row r="449" spans="3:11" ht="15" hidden="1" customHeight="1">
      <c r="C449" s="11">
        <v>426</v>
      </c>
      <c r="D449" s="48" t="s">
        <v>137</v>
      </c>
      <c r="E449" s="48">
        <v>23630</v>
      </c>
      <c r="F449" s="48">
        <v>3540</v>
      </c>
      <c r="G449" s="48">
        <v>8850</v>
      </c>
      <c r="I449" s="51">
        <v>4</v>
      </c>
      <c r="J449" s="51">
        <v>2</v>
      </c>
      <c r="K449" s="102">
        <v>6</v>
      </c>
    </row>
    <row r="450" spans="3:11" ht="15" hidden="1" customHeight="1">
      <c r="C450" s="11">
        <v>427</v>
      </c>
      <c r="D450" s="48" t="s">
        <v>138</v>
      </c>
      <c r="E450" s="48">
        <v>25440</v>
      </c>
      <c r="F450" s="48">
        <v>3540</v>
      </c>
      <c r="G450" s="48">
        <v>8850</v>
      </c>
      <c r="I450" s="51">
        <v>4</v>
      </c>
      <c r="J450" s="51">
        <v>2</v>
      </c>
      <c r="K450" s="102">
        <v>7</v>
      </c>
    </row>
    <row r="451" spans="3:11" ht="15" hidden="1" customHeight="1">
      <c r="C451" s="11">
        <v>428</v>
      </c>
      <c r="D451" s="48" t="s">
        <v>139</v>
      </c>
      <c r="E451" s="48">
        <v>27250</v>
      </c>
      <c r="F451" s="48">
        <v>3540</v>
      </c>
      <c r="G451" s="48">
        <v>8850</v>
      </c>
      <c r="I451" s="51">
        <v>4</v>
      </c>
      <c r="J451" s="51">
        <v>2</v>
      </c>
      <c r="K451" s="102">
        <v>8</v>
      </c>
    </row>
    <row r="452" spans="3:11" ht="15" hidden="1" customHeight="1">
      <c r="C452" s="11">
        <v>429</v>
      </c>
      <c r="D452" s="48" t="s">
        <v>140</v>
      </c>
      <c r="E452" s="48">
        <v>29060</v>
      </c>
      <c r="F452" s="48">
        <v>3540</v>
      </c>
      <c r="G452" s="48">
        <v>8850</v>
      </c>
      <c r="I452" s="51">
        <v>4</v>
      </c>
      <c r="J452" s="51">
        <v>2</v>
      </c>
      <c r="K452" s="102">
        <v>9</v>
      </c>
    </row>
    <row r="453" spans="3:11" ht="15" hidden="1" customHeight="1">
      <c r="C453" s="11">
        <v>4210</v>
      </c>
      <c r="D453" s="48" t="s">
        <v>141</v>
      </c>
      <c r="E453" s="48">
        <v>30880</v>
      </c>
      <c r="F453" s="48">
        <v>3540</v>
      </c>
      <c r="G453" s="48">
        <v>8850</v>
      </c>
      <c r="I453" s="51">
        <v>4</v>
      </c>
      <c r="J453" s="51">
        <v>2</v>
      </c>
      <c r="K453" s="102">
        <v>10</v>
      </c>
    </row>
    <row r="454" spans="3:11" ht="15" hidden="1" customHeight="1">
      <c r="C454" s="11">
        <v>4211</v>
      </c>
      <c r="D454" s="48" t="s">
        <v>142</v>
      </c>
      <c r="E454" s="48">
        <v>32660</v>
      </c>
      <c r="F454" s="48">
        <v>3540</v>
      </c>
      <c r="G454" s="48">
        <v>8850</v>
      </c>
      <c r="I454" s="51">
        <v>4</v>
      </c>
      <c r="J454" s="51">
        <v>2</v>
      </c>
      <c r="K454" s="102">
        <v>11</v>
      </c>
    </row>
    <row r="455" spans="3:11" ht="15" hidden="1" customHeight="1">
      <c r="C455" s="11">
        <v>4212</v>
      </c>
      <c r="D455" s="48" t="s">
        <v>143</v>
      </c>
      <c r="E455" s="48">
        <v>34450</v>
      </c>
      <c r="F455" s="48">
        <v>3540</v>
      </c>
      <c r="G455" s="48">
        <v>8850</v>
      </c>
      <c r="I455" s="51">
        <v>4</v>
      </c>
      <c r="J455" s="51">
        <v>2</v>
      </c>
      <c r="K455" s="102">
        <v>12</v>
      </c>
    </row>
    <row r="456" spans="3:11" ht="15" hidden="1" customHeight="1">
      <c r="C456" s="11">
        <v>4213</v>
      </c>
      <c r="D456" s="48" t="s">
        <v>144</v>
      </c>
      <c r="E456" s="48">
        <v>36230</v>
      </c>
      <c r="F456" s="48">
        <v>3540</v>
      </c>
      <c r="G456" s="48">
        <v>8850</v>
      </c>
      <c r="I456" s="51">
        <v>4</v>
      </c>
      <c r="J456" s="51">
        <v>2</v>
      </c>
      <c r="K456" s="102">
        <v>13</v>
      </c>
    </row>
    <row r="457" spans="3:11" ht="15" hidden="1" customHeight="1">
      <c r="C457" s="11">
        <v>4214</v>
      </c>
      <c r="D457" s="48" t="s">
        <v>145</v>
      </c>
      <c r="E457" s="48">
        <v>38020</v>
      </c>
      <c r="F457" s="48">
        <v>3540</v>
      </c>
      <c r="G457" s="48">
        <v>8850</v>
      </c>
      <c r="I457" s="51">
        <v>4</v>
      </c>
      <c r="J457" s="51">
        <v>2</v>
      </c>
      <c r="K457" s="102">
        <v>14</v>
      </c>
    </row>
    <row r="458" spans="3:11" ht="15" hidden="1" customHeight="1">
      <c r="C458" s="11">
        <v>4215</v>
      </c>
      <c r="D458" s="48" t="s">
        <v>146</v>
      </c>
      <c r="E458" s="48">
        <v>39800</v>
      </c>
      <c r="F458" s="48">
        <v>3540</v>
      </c>
      <c r="G458" s="48">
        <v>8850</v>
      </c>
      <c r="I458" s="51">
        <v>4</v>
      </c>
      <c r="J458" s="51">
        <v>2</v>
      </c>
      <c r="K458" s="102">
        <v>15</v>
      </c>
    </row>
    <row r="459" spans="3:11" ht="15" hidden="1" customHeight="1">
      <c r="C459" s="11">
        <v>4216</v>
      </c>
      <c r="D459" s="48" t="s">
        <v>147</v>
      </c>
      <c r="E459" s="48">
        <v>41590</v>
      </c>
      <c r="F459" s="48">
        <v>3540</v>
      </c>
      <c r="G459" s="48">
        <v>8850</v>
      </c>
      <c r="I459" s="51">
        <v>4</v>
      </c>
      <c r="J459" s="51">
        <v>2</v>
      </c>
      <c r="K459" s="102">
        <v>16</v>
      </c>
    </row>
    <row r="460" spans="3:11" ht="15" hidden="1" customHeight="1">
      <c r="C460" s="11">
        <v>4217</v>
      </c>
      <c r="D460" s="48" t="s">
        <v>148</v>
      </c>
      <c r="E460" s="48">
        <v>43370</v>
      </c>
      <c r="F460" s="48">
        <v>3540</v>
      </c>
      <c r="G460" s="48">
        <v>8850</v>
      </c>
      <c r="I460" s="51">
        <v>4</v>
      </c>
      <c r="J460" s="51">
        <v>2</v>
      </c>
      <c r="K460" s="102">
        <v>17</v>
      </c>
    </row>
    <row r="461" spans="3:11" ht="15" hidden="1" customHeight="1">
      <c r="C461" s="11">
        <v>4218</v>
      </c>
      <c r="D461" s="48" t="s">
        <v>149</v>
      </c>
      <c r="E461" s="48">
        <v>45160</v>
      </c>
      <c r="F461" s="48">
        <v>3540</v>
      </c>
      <c r="G461" s="48">
        <v>8850</v>
      </c>
      <c r="I461" s="51">
        <v>4</v>
      </c>
      <c r="J461" s="51">
        <v>2</v>
      </c>
      <c r="K461" s="102">
        <v>18</v>
      </c>
    </row>
    <row r="462" spans="3:11" ht="15" hidden="1" customHeight="1">
      <c r="C462" s="11">
        <v>4219</v>
      </c>
      <c r="D462" s="48" t="s">
        <v>150</v>
      </c>
      <c r="E462" s="48">
        <v>46940</v>
      </c>
      <c r="F462" s="48">
        <v>3540</v>
      </c>
      <c r="G462" s="48">
        <v>8850</v>
      </c>
      <c r="I462" s="51">
        <v>4</v>
      </c>
      <c r="J462" s="51">
        <v>2</v>
      </c>
      <c r="K462" s="102">
        <v>19</v>
      </c>
    </row>
    <row r="463" spans="3:11" ht="15" hidden="1" customHeight="1">
      <c r="C463" s="11">
        <v>4220</v>
      </c>
      <c r="D463" s="48" t="s">
        <v>151</v>
      </c>
      <c r="E463" s="48">
        <v>48730</v>
      </c>
      <c r="F463" s="48">
        <v>3540</v>
      </c>
      <c r="G463" s="48">
        <v>8850</v>
      </c>
      <c r="I463" s="51">
        <v>4</v>
      </c>
      <c r="J463" s="51">
        <v>2</v>
      </c>
      <c r="K463" s="102">
        <v>20</v>
      </c>
    </row>
    <row r="464" spans="3:11" ht="15" hidden="1" customHeight="1">
      <c r="C464" s="11">
        <v>431</v>
      </c>
      <c r="D464" s="48" t="s">
        <v>132</v>
      </c>
      <c r="E464" s="48">
        <v>18680</v>
      </c>
      <c r="F464" s="48">
        <v>4710</v>
      </c>
      <c r="G464" s="48">
        <v>11770</v>
      </c>
      <c r="I464" s="51">
        <v>4</v>
      </c>
      <c r="J464" s="51">
        <v>3</v>
      </c>
      <c r="K464" s="102">
        <v>1</v>
      </c>
    </row>
    <row r="465" spans="3:11" ht="15" hidden="1" customHeight="1">
      <c r="C465" s="11">
        <v>432</v>
      </c>
      <c r="D465" s="48" t="s">
        <v>133</v>
      </c>
      <c r="E465" s="48">
        <v>21150</v>
      </c>
      <c r="F465" s="48">
        <v>4710</v>
      </c>
      <c r="G465" s="48">
        <v>11770</v>
      </c>
      <c r="I465" s="51">
        <v>4</v>
      </c>
      <c r="J465" s="51">
        <v>3</v>
      </c>
      <c r="K465" s="102">
        <v>2</v>
      </c>
    </row>
    <row r="466" spans="3:11" ht="15" hidden="1" customHeight="1">
      <c r="C466" s="11">
        <v>433</v>
      </c>
      <c r="D466" s="48" t="s">
        <v>134</v>
      </c>
      <c r="E466" s="48">
        <v>23620</v>
      </c>
      <c r="F466" s="48">
        <v>4710</v>
      </c>
      <c r="G466" s="48">
        <v>11770</v>
      </c>
      <c r="I466" s="51">
        <v>4</v>
      </c>
      <c r="J466" s="51">
        <v>3</v>
      </c>
      <c r="K466" s="102">
        <v>3</v>
      </c>
    </row>
    <row r="467" spans="3:11" ht="15" hidden="1" customHeight="1">
      <c r="C467" s="11">
        <v>434</v>
      </c>
      <c r="D467" s="48" t="s">
        <v>135</v>
      </c>
      <c r="E467" s="48">
        <v>26090</v>
      </c>
      <c r="F467" s="48">
        <v>4710</v>
      </c>
      <c r="G467" s="48">
        <v>11770</v>
      </c>
      <c r="I467" s="51">
        <v>4</v>
      </c>
      <c r="J467" s="51">
        <v>3</v>
      </c>
      <c r="K467" s="102">
        <v>4</v>
      </c>
    </row>
    <row r="468" spans="3:11" ht="15" hidden="1" customHeight="1">
      <c r="C468" s="11">
        <v>435</v>
      </c>
      <c r="D468" s="48" t="s">
        <v>136</v>
      </c>
      <c r="E468" s="48">
        <v>28560</v>
      </c>
      <c r="F468" s="48">
        <v>4710</v>
      </c>
      <c r="G468" s="48">
        <v>11770</v>
      </c>
      <c r="I468" s="51">
        <v>4</v>
      </c>
      <c r="J468" s="51">
        <v>3</v>
      </c>
      <c r="K468" s="102">
        <v>5</v>
      </c>
    </row>
    <row r="469" spans="3:11" ht="15" hidden="1" customHeight="1">
      <c r="C469" s="11">
        <v>436</v>
      </c>
      <c r="D469" s="48" t="s">
        <v>137</v>
      </c>
      <c r="E469" s="48">
        <v>31030</v>
      </c>
      <c r="F469" s="48">
        <v>4710</v>
      </c>
      <c r="G469" s="48">
        <v>11770</v>
      </c>
      <c r="I469" s="51">
        <v>4</v>
      </c>
      <c r="J469" s="51">
        <v>3</v>
      </c>
      <c r="K469" s="102">
        <v>6</v>
      </c>
    </row>
    <row r="470" spans="3:11" ht="15" hidden="1" customHeight="1">
      <c r="C470" s="11">
        <v>437</v>
      </c>
      <c r="D470" s="48" t="s">
        <v>138</v>
      </c>
      <c r="E470" s="48">
        <v>33500</v>
      </c>
      <c r="F470" s="48">
        <v>4710</v>
      </c>
      <c r="G470" s="48">
        <v>11770</v>
      </c>
      <c r="I470" s="51">
        <v>4</v>
      </c>
      <c r="J470" s="51">
        <v>3</v>
      </c>
      <c r="K470" s="102">
        <v>7</v>
      </c>
    </row>
    <row r="471" spans="3:11" ht="15" hidden="1" customHeight="1">
      <c r="C471" s="11">
        <v>438</v>
      </c>
      <c r="D471" s="48" t="s">
        <v>139</v>
      </c>
      <c r="E471" s="48">
        <v>35970</v>
      </c>
      <c r="F471" s="48">
        <v>4710</v>
      </c>
      <c r="G471" s="48">
        <v>11770</v>
      </c>
      <c r="I471" s="51">
        <v>4</v>
      </c>
      <c r="J471" s="51">
        <v>3</v>
      </c>
      <c r="K471" s="102">
        <v>8</v>
      </c>
    </row>
    <row r="472" spans="3:11" ht="15" hidden="1" customHeight="1">
      <c r="C472" s="11">
        <v>439</v>
      </c>
      <c r="D472" s="48" t="s">
        <v>140</v>
      </c>
      <c r="E472" s="48">
        <v>38440</v>
      </c>
      <c r="F472" s="48">
        <v>4710</v>
      </c>
      <c r="G472" s="48">
        <v>11770</v>
      </c>
      <c r="I472" s="51">
        <v>4</v>
      </c>
      <c r="J472" s="51">
        <v>3</v>
      </c>
      <c r="K472" s="102">
        <v>9</v>
      </c>
    </row>
    <row r="473" spans="3:11" ht="15" hidden="1" customHeight="1">
      <c r="C473" s="11">
        <v>4310</v>
      </c>
      <c r="D473" s="48" t="s">
        <v>141</v>
      </c>
      <c r="E473" s="48">
        <v>40910</v>
      </c>
      <c r="F473" s="48">
        <v>4710</v>
      </c>
      <c r="G473" s="48">
        <v>11770</v>
      </c>
      <c r="I473" s="51">
        <v>4</v>
      </c>
      <c r="J473" s="51">
        <v>3</v>
      </c>
      <c r="K473" s="102">
        <v>10</v>
      </c>
    </row>
    <row r="474" spans="3:11" ht="15" hidden="1" customHeight="1">
      <c r="C474" s="11">
        <v>4311</v>
      </c>
      <c r="D474" s="48" t="s">
        <v>142</v>
      </c>
      <c r="E474" s="48">
        <v>43300</v>
      </c>
      <c r="F474" s="48">
        <v>4710</v>
      </c>
      <c r="G474" s="48">
        <v>11770</v>
      </c>
      <c r="I474" s="51">
        <v>4</v>
      </c>
      <c r="J474" s="51">
        <v>3</v>
      </c>
      <c r="K474" s="102">
        <v>11</v>
      </c>
    </row>
    <row r="475" spans="3:11" ht="15" hidden="1" customHeight="1">
      <c r="C475" s="11">
        <v>4312</v>
      </c>
      <c r="D475" s="48" t="s">
        <v>143</v>
      </c>
      <c r="E475" s="48">
        <v>45690</v>
      </c>
      <c r="F475" s="48">
        <v>4710</v>
      </c>
      <c r="G475" s="48">
        <v>11770</v>
      </c>
      <c r="I475" s="51">
        <v>4</v>
      </c>
      <c r="J475" s="51">
        <v>3</v>
      </c>
      <c r="K475" s="102">
        <v>12</v>
      </c>
    </row>
    <row r="476" spans="3:11" ht="15" hidden="1" customHeight="1">
      <c r="C476" s="11">
        <v>4313</v>
      </c>
      <c r="D476" s="48" t="s">
        <v>144</v>
      </c>
      <c r="E476" s="48">
        <v>48080</v>
      </c>
      <c r="F476" s="48">
        <v>4710</v>
      </c>
      <c r="G476" s="48">
        <v>11770</v>
      </c>
      <c r="I476" s="51">
        <v>4</v>
      </c>
      <c r="J476" s="51">
        <v>3</v>
      </c>
      <c r="K476" s="102">
        <v>13</v>
      </c>
    </row>
    <row r="477" spans="3:11" ht="15" hidden="1" customHeight="1">
      <c r="C477" s="11">
        <v>4314</v>
      </c>
      <c r="D477" s="48" t="s">
        <v>145</v>
      </c>
      <c r="E477" s="48">
        <v>50470</v>
      </c>
      <c r="F477" s="48">
        <v>4710</v>
      </c>
      <c r="G477" s="48">
        <v>11770</v>
      </c>
      <c r="I477" s="51">
        <v>4</v>
      </c>
      <c r="J477" s="51">
        <v>3</v>
      </c>
      <c r="K477" s="102">
        <v>14</v>
      </c>
    </row>
    <row r="478" spans="3:11" ht="15" hidden="1" customHeight="1">
      <c r="C478" s="11">
        <v>4315</v>
      </c>
      <c r="D478" s="48" t="s">
        <v>146</v>
      </c>
      <c r="E478" s="48">
        <v>52870</v>
      </c>
      <c r="F478" s="48">
        <v>4710</v>
      </c>
      <c r="G478" s="48">
        <v>11770</v>
      </c>
      <c r="I478" s="51">
        <v>4</v>
      </c>
      <c r="J478" s="51">
        <v>3</v>
      </c>
      <c r="K478" s="102">
        <v>15</v>
      </c>
    </row>
    <row r="479" spans="3:11" ht="15" hidden="1" customHeight="1">
      <c r="C479" s="11">
        <v>4316</v>
      </c>
      <c r="D479" s="48" t="s">
        <v>147</v>
      </c>
      <c r="E479" s="48">
        <v>55260</v>
      </c>
      <c r="F479" s="48">
        <v>4710</v>
      </c>
      <c r="G479" s="48">
        <v>11770</v>
      </c>
      <c r="I479" s="51">
        <v>4</v>
      </c>
      <c r="J479" s="51">
        <v>3</v>
      </c>
      <c r="K479" s="102">
        <v>16</v>
      </c>
    </row>
    <row r="480" spans="3:11" ht="15" hidden="1" customHeight="1">
      <c r="C480" s="11">
        <v>4317</v>
      </c>
      <c r="D480" s="48" t="s">
        <v>148</v>
      </c>
      <c r="E480" s="48">
        <v>57650</v>
      </c>
      <c r="F480" s="48">
        <v>4710</v>
      </c>
      <c r="G480" s="48">
        <v>11770</v>
      </c>
      <c r="I480" s="51">
        <v>4</v>
      </c>
      <c r="J480" s="51">
        <v>3</v>
      </c>
      <c r="K480" s="102">
        <v>17</v>
      </c>
    </row>
    <row r="481" spans="3:11" ht="15" hidden="1" customHeight="1">
      <c r="C481" s="11">
        <v>4318</v>
      </c>
      <c r="D481" s="48" t="s">
        <v>149</v>
      </c>
      <c r="E481" s="48">
        <v>60040</v>
      </c>
      <c r="F481" s="48">
        <v>4710</v>
      </c>
      <c r="G481" s="48">
        <v>11770</v>
      </c>
      <c r="I481" s="51">
        <v>4</v>
      </c>
      <c r="J481" s="51">
        <v>3</v>
      </c>
      <c r="K481" s="102">
        <v>18</v>
      </c>
    </row>
    <row r="482" spans="3:11" ht="15" hidden="1" customHeight="1">
      <c r="C482" s="11">
        <v>4319</v>
      </c>
      <c r="D482" s="48" t="s">
        <v>150</v>
      </c>
      <c r="E482" s="48">
        <v>62430</v>
      </c>
      <c r="F482" s="48">
        <v>4710</v>
      </c>
      <c r="G482" s="48">
        <v>11770</v>
      </c>
      <c r="I482" s="51">
        <v>4</v>
      </c>
      <c r="J482" s="51">
        <v>3</v>
      </c>
      <c r="K482" s="102">
        <v>19</v>
      </c>
    </row>
    <row r="483" spans="3:11" ht="15" hidden="1" customHeight="1">
      <c r="C483" s="11">
        <v>4320</v>
      </c>
      <c r="D483" s="48" t="s">
        <v>151</v>
      </c>
      <c r="E483" s="48">
        <v>64820</v>
      </c>
      <c r="F483" s="48">
        <v>4710</v>
      </c>
      <c r="G483" s="48">
        <v>11770</v>
      </c>
      <c r="I483" s="51">
        <v>4</v>
      </c>
      <c r="J483" s="51">
        <v>3</v>
      </c>
      <c r="K483" s="102">
        <v>20</v>
      </c>
    </row>
    <row r="484" spans="3:11" ht="15" hidden="1" customHeight="1">
      <c r="C484" s="11">
        <v>441</v>
      </c>
      <c r="D484" s="48" t="s">
        <v>132</v>
      </c>
      <c r="E484" s="48">
        <v>23360</v>
      </c>
      <c r="F484" s="48">
        <v>6120</v>
      </c>
      <c r="G484" s="48">
        <v>15290</v>
      </c>
      <c r="I484" s="51">
        <v>4</v>
      </c>
      <c r="J484" s="51">
        <v>4</v>
      </c>
      <c r="K484" s="102">
        <v>1</v>
      </c>
    </row>
    <row r="485" spans="3:11" ht="15" hidden="1" customHeight="1">
      <c r="C485" s="11">
        <v>442</v>
      </c>
      <c r="D485" s="48" t="s">
        <v>133</v>
      </c>
      <c r="E485" s="48">
        <v>26580</v>
      </c>
      <c r="F485" s="48">
        <v>6120</v>
      </c>
      <c r="G485" s="48">
        <v>15290</v>
      </c>
      <c r="I485" s="51">
        <v>4</v>
      </c>
      <c r="J485" s="51">
        <v>4</v>
      </c>
      <c r="K485" s="102">
        <v>2</v>
      </c>
    </row>
    <row r="486" spans="3:11" ht="15" hidden="1" customHeight="1">
      <c r="C486" s="11">
        <v>443</v>
      </c>
      <c r="D486" s="48" t="s">
        <v>134</v>
      </c>
      <c r="E486" s="48">
        <v>29800</v>
      </c>
      <c r="F486" s="48">
        <v>6120</v>
      </c>
      <c r="G486" s="48">
        <v>15290</v>
      </c>
      <c r="I486" s="51">
        <v>4</v>
      </c>
      <c r="J486" s="51">
        <v>4</v>
      </c>
      <c r="K486" s="102">
        <v>3</v>
      </c>
    </row>
    <row r="487" spans="3:11" ht="15" hidden="1" customHeight="1">
      <c r="C487" s="11">
        <v>444</v>
      </c>
      <c r="D487" s="48" t="s">
        <v>135</v>
      </c>
      <c r="E487" s="48">
        <v>33020</v>
      </c>
      <c r="F487" s="48">
        <v>6120</v>
      </c>
      <c r="G487" s="48">
        <v>15290</v>
      </c>
      <c r="I487" s="51">
        <v>4</v>
      </c>
      <c r="J487" s="51">
        <v>4</v>
      </c>
      <c r="K487" s="102">
        <v>4</v>
      </c>
    </row>
    <row r="488" spans="3:11" ht="15" hidden="1" customHeight="1">
      <c r="C488" s="11">
        <v>445</v>
      </c>
      <c r="D488" s="48" t="s">
        <v>136</v>
      </c>
      <c r="E488" s="48">
        <v>36240</v>
      </c>
      <c r="F488" s="48">
        <v>6120</v>
      </c>
      <c r="G488" s="48">
        <v>15290</v>
      </c>
      <c r="I488" s="51">
        <v>4</v>
      </c>
      <c r="J488" s="51">
        <v>4</v>
      </c>
      <c r="K488" s="102">
        <v>5</v>
      </c>
    </row>
    <row r="489" spans="3:11" ht="15" hidden="1" customHeight="1">
      <c r="C489" s="11">
        <v>446</v>
      </c>
      <c r="D489" s="48" t="s">
        <v>137</v>
      </c>
      <c r="E489" s="48">
        <v>39460</v>
      </c>
      <c r="F489" s="48">
        <v>6120</v>
      </c>
      <c r="G489" s="48">
        <v>15290</v>
      </c>
      <c r="I489" s="51">
        <v>4</v>
      </c>
      <c r="J489" s="51">
        <v>4</v>
      </c>
      <c r="K489" s="102">
        <v>6</v>
      </c>
    </row>
    <row r="490" spans="3:11" ht="15" hidden="1" customHeight="1">
      <c r="C490" s="11">
        <v>447</v>
      </c>
      <c r="D490" s="48" t="s">
        <v>138</v>
      </c>
      <c r="E490" s="48">
        <v>42690</v>
      </c>
      <c r="F490" s="48">
        <v>6120</v>
      </c>
      <c r="G490" s="48">
        <v>15290</v>
      </c>
      <c r="I490" s="51">
        <v>4</v>
      </c>
      <c r="J490" s="51">
        <v>4</v>
      </c>
      <c r="K490" s="102">
        <v>7</v>
      </c>
    </row>
    <row r="491" spans="3:11" ht="15" hidden="1" customHeight="1">
      <c r="C491" s="11">
        <v>448</v>
      </c>
      <c r="D491" s="48" t="s">
        <v>139</v>
      </c>
      <c r="E491" s="48">
        <v>45910</v>
      </c>
      <c r="F491" s="48">
        <v>6120</v>
      </c>
      <c r="G491" s="48">
        <v>15290</v>
      </c>
      <c r="I491" s="51">
        <v>4</v>
      </c>
      <c r="J491" s="51">
        <v>4</v>
      </c>
      <c r="K491" s="102">
        <v>8</v>
      </c>
    </row>
    <row r="492" spans="3:11" ht="15" hidden="1" customHeight="1">
      <c r="C492" s="11">
        <v>449</v>
      </c>
      <c r="D492" s="48" t="s">
        <v>140</v>
      </c>
      <c r="E492" s="48">
        <v>49130</v>
      </c>
      <c r="F492" s="48">
        <v>6120</v>
      </c>
      <c r="G492" s="48">
        <v>15290</v>
      </c>
      <c r="I492" s="51">
        <v>4</v>
      </c>
      <c r="J492" s="51">
        <v>4</v>
      </c>
      <c r="K492" s="102">
        <v>9</v>
      </c>
    </row>
    <row r="493" spans="3:11" ht="15" hidden="1" customHeight="1">
      <c r="C493" s="11">
        <v>4410</v>
      </c>
      <c r="D493" s="48" t="s">
        <v>141</v>
      </c>
      <c r="E493" s="48">
        <v>52350</v>
      </c>
      <c r="F493" s="48">
        <v>6120</v>
      </c>
      <c r="G493" s="48">
        <v>15290</v>
      </c>
      <c r="I493" s="51">
        <v>4</v>
      </c>
      <c r="J493" s="51">
        <v>4</v>
      </c>
      <c r="K493" s="102">
        <v>10</v>
      </c>
    </row>
    <row r="494" spans="3:11" ht="15" hidden="1" customHeight="1">
      <c r="C494" s="11">
        <v>4411</v>
      </c>
      <c r="D494" s="48" t="s">
        <v>142</v>
      </c>
      <c r="E494" s="48">
        <v>55460</v>
      </c>
      <c r="F494" s="48">
        <v>6120</v>
      </c>
      <c r="G494" s="48">
        <v>15290</v>
      </c>
      <c r="I494" s="51">
        <v>4</v>
      </c>
      <c r="J494" s="51">
        <v>4</v>
      </c>
      <c r="K494" s="102">
        <v>11</v>
      </c>
    </row>
    <row r="495" spans="3:11" ht="15" hidden="1" customHeight="1">
      <c r="C495" s="11">
        <v>4412</v>
      </c>
      <c r="D495" s="48" t="s">
        <v>143</v>
      </c>
      <c r="E495" s="48">
        <v>58570</v>
      </c>
      <c r="F495" s="48">
        <v>6120</v>
      </c>
      <c r="G495" s="48">
        <v>15290</v>
      </c>
      <c r="I495" s="51">
        <v>4</v>
      </c>
      <c r="J495" s="51">
        <v>4</v>
      </c>
      <c r="K495" s="102">
        <v>12</v>
      </c>
    </row>
    <row r="496" spans="3:11" ht="15" hidden="1" customHeight="1">
      <c r="C496" s="11">
        <v>4413</v>
      </c>
      <c r="D496" s="48" t="s">
        <v>144</v>
      </c>
      <c r="E496" s="48">
        <v>61680</v>
      </c>
      <c r="F496" s="48">
        <v>6120</v>
      </c>
      <c r="G496" s="48">
        <v>15290</v>
      </c>
      <c r="I496" s="51">
        <v>4</v>
      </c>
      <c r="J496" s="51">
        <v>4</v>
      </c>
      <c r="K496" s="102">
        <v>13</v>
      </c>
    </row>
    <row r="497" spans="3:11" ht="15" hidden="1" customHeight="1">
      <c r="C497" s="11">
        <v>4414</v>
      </c>
      <c r="D497" s="48" t="s">
        <v>145</v>
      </c>
      <c r="E497" s="48">
        <v>64790</v>
      </c>
      <c r="F497" s="48">
        <v>6120</v>
      </c>
      <c r="G497" s="48">
        <v>15290</v>
      </c>
      <c r="I497" s="51">
        <v>4</v>
      </c>
      <c r="J497" s="51">
        <v>4</v>
      </c>
      <c r="K497" s="102">
        <v>14</v>
      </c>
    </row>
    <row r="498" spans="3:11" ht="15" hidden="1" customHeight="1">
      <c r="C498" s="11">
        <v>4415</v>
      </c>
      <c r="D498" s="48" t="s">
        <v>146</v>
      </c>
      <c r="E498" s="48">
        <v>67900</v>
      </c>
      <c r="F498" s="48">
        <v>6120</v>
      </c>
      <c r="G498" s="48">
        <v>15290</v>
      </c>
      <c r="I498" s="51">
        <v>4</v>
      </c>
      <c r="J498" s="51">
        <v>4</v>
      </c>
      <c r="K498" s="102">
        <v>15</v>
      </c>
    </row>
    <row r="499" spans="3:11" ht="15" hidden="1" customHeight="1">
      <c r="C499" s="11">
        <v>4416</v>
      </c>
      <c r="D499" s="48" t="s">
        <v>147</v>
      </c>
      <c r="E499" s="48">
        <v>71010</v>
      </c>
      <c r="F499" s="48">
        <v>6120</v>
      </c>
      <c r="G499" s="48">
        <v>15290</v>
      </c>
      <c r="I499" s="51">
        <v>4</v>
      </c>
      <c r="J499" s="51">
        <v>4</v>
      </c>
      <c r="K499" s="102">
        <v>16</v>
      </c>
    </row>
    <row r="500" spans="3:11" ht="15" hidden="1" customHeight="1">
      <c r="C500" s="11">
        <v>4417</v>
      </c>
      <c r="D500" s="48" t="s">
        <v>148</v>
      </c>
      <c r="E500" s="48">
        <v>74120</v>
      </c>
      <c r="F500" s="48">
        <v>6120</v>
      </c>
      <c r="G500" s="48">
        <v>15290</v>
      </c>
      <c r="I500" s="51">
        <v>4</v>
      </c>
      <c r="J500" s="51">
        <v>4</v>
      </c>
      <c r="K500" s="102">
        <v>17</v>
      </c>
    </row>
    <row r="501" spans="3:11" ht="15" hidden="1" customHeight="1">
      <c r="C501" s="11">
        <v>4418</v>
      </c>
      <c r="D501" s="48" t="s">
        <v>149</v>
      </c>
      <c r="E501" s="48">
        <v>77220</v>
      </c>
      <c r="F501" s="48">
        <v>6120</v>
      </c>
      <c r="G501" s="48">
        <v>15290</v>
      </c>
      <c r="I501" s="51">
        <v>4</v>
      </c>
      <c r="J501" s="51">
        <v>4</v>
      </c>
      <c r="K501" s="102">
        <v>18</v>
      </c>
    </row>
    <row r="502" spans="3:11" ht="15" hidden="1" customHeight="1">
      <c r="C502" s="11">
        <v>4419</v>
      </c>
      <c r="D502" s="48" t="s">
        <v>150</v>
      </c>
      <c r="E502" s="48">
        <v>80330</v>
      </c>
      <c r="F502" s="48">
        <v>6120</v>
      </c>
      <c r="G502" s="48">
        <v>15290</v>
      </c>
      <c r="I502" s="51">
        <v>4</v>
      </c>
      <c r="J502" s="51">
        <v>4</v>
      </c>
      <c r="K502" s="102">
        <v>19</v>
      </c>
    </row>
    <row r="503" spans="3:11" ht="15" hidden="1" customHeight="1">
      <c r="C503" s="11">
        <v>4420</v>
      </c>
      <c r="D503" s="48" t="s">
        <v>151</v>
      </c>
      <c r="E503" s="48">
        <v>83440</v>
      </c>
      <c r="F503" s="48">
        <v>6120</v>
      </c>
      <c r="G503" s="48">
        <v>15290</v>
      </c>
      <c r="I503" s="51">
        <v>4</v>
      </c>
      <c r="J503" s="51">
        <v>4</v>
      </c>
      <c r="K503" s="102">
        <v>20</v>
      </c>
    </row>
    <row r="504" spans="3:11" ht="15" hidden="1" customHeight="1">
      <c r="C504" s="11">
        <v>511</v>
      </c>
      <c r="D504" s="48" t="s">
        <v>132</v>
      </c>
      <c r="E504" s="48">
        <v>14390</v>
      </c>
      <c r="F504" s="48">
        <v>3380</v>
      </c>
      <c r="G504" s="48">
        <v>8440</v>
      </c>
      <c r="I504" s="51">
        <v>5</v>
      </c>
      <c r="J504" s="51">
        <v>1</v>
      </c>
      <c r="K504" s="102">
        <v>1</v>
      </c>
    </row>
    <row r="505" spans="3:11" ht="15" hidden="1" customHeight="1">
      <c r="C505" s="11">
        <v>512</v>
      </c>
      <c r="D505" s="48" t="s">
        <v>133</v>
      </c>
      <c r="E505" s="48">
        <v>16080</v>
      </c>
      <c r="F505" s="48">
        <v>3380</v>
      </c>
      <c r="G505" s="48">
        <v>8440</v>
      </c>
      <c r="I505" s="51">
        <v>5</v>
      </c>
      <c r="J505" s="51">
        <v>1</v>
      </c>
      <c r="K505" s="102">
        <v>2</v>
      </c>
    </row>
    <row r="506" spans="3:11" ht="15" hidden="1" customHeight="1">
      <c r="C506" s="11">
        <v>513</v>
      </c>
      <c r="D506" s="48" t="s">
        <v>134</v>
      </c>
      <c r="E506" s="48">
        <v>17770</v>
      </c>
      <c r="F506" s="48">
        <v>3380</v>
      </c>
      <c r="G506" s="48">
        <v>8440</v>
      </c>
      <c r="I506" s="51">
        <v>5</v>
      </c>
      <c r="J506" s="51">
        <v>1</v>
      </c>
      <c r="K506" s="102">
        <v>3</v>
      </c>
    </row>
    <row r="507" spans="3:11" ht="15" hidden="1" customHeight="1">
      <c r="C507" s="11">
        <v>514</v>
      </c>
      <c r="D507" s="48" t="s">
        <v>135</v>
      </c>
      <c r="E507" s="48">
        <v>19460</v>
      </c>
      <c r="F507" s="48">
        <v>3380</v>
      </c>
      <c r="G507" s="48">
        <v>8440</v>
      </c>
      <c r="I507" s="51">
        <v>5</v>
      </c>
      <c r="J507" s="51">
        <v>1</v>
      </c>
      <c r="K507" s="102">
        <v>4</v>
      </c>
    </row>
    <row r="508" spans="3:11" ht="15" hidden="1" customHeight="1">
      <c r="C508" s="11">
        <v>515</v>
      </c>
      <c r="D508" s="48" t="s">
        <v>136</v>
      </c>
      <c r="E508" s="48">
        <v>21150</v>
      </c>
      <c r="F508" s="48">
        <v>3380</v>
      </c>
      <c r="G508" s="48">
        <v>8440</v>
      </c>
      <c r="I508" s="51">
        <v>5</v>
      </c>
      <c r="J508" s="51">
        <v>1</v>
      </c>
      <c r="K508" s="102">
        <v>5</v>
      </c>
    </row>
    <row r="509" spans="3:11" ht="15" hidden="1" customHeight="1">
      <c r="C509" s="11">
        <v>516</v>
      </c>
      <c r="D509" s="48" t="s">
        <v>137</v>
      </c>
      <c r="E509" s="48">
        <v>22840</v>
      </c>
      <c r="F509" s="48">
        <v>3380</v>
      </c>
      <c r="G509" s="48">
        <v>8440</v>
      </c>
      <c r="I509" s="51">
        <v>5</v>
      </c>
      <c r="J509" s="51">
        <v>1</v>
      </c>
      <c r="K509" s="102">
        <v>6</v>
      </c>
    </row>
    <row r="510" spans="3:11" ht="15" hidden="1" customHeight="1">
      <c r="C510" s="11">
        <v>517</v>
      </c>
      <c r="D510" s="48" t="s">
        <v>138</v>
      </c>
      <c r="E510" s="48">
        <v>24530</v>
      </c>
      <c r="F510" s="48">
        <v>3380</v>
      </c>
      <c r="G510" s="48">
        <v>8440</v>
      </c>
      <c r="I510" s="51">
        <v>5</v>
      </c>
      <c r="J510" s="51">
        <v>1</v>
      </c>
      <c r="K510" s="102">
        <v>7</v>
      </c>
    </row>
    <row r="511" spans="3:11" ht="15" hidden="1" customHeight="1">
      <c r="C511" s="11">
        <v>518</v>
      </c>
      <c r="D511" s="48" t="s">
        <v>139</v>
      </c>
      <c r="E511" s="48">
        <v>26220</v>
      </c>
      <c r="F511" s="48">
        <v>3380</v>
      </c>
      <c r="G511" s="48">
        <v>8440</v>
      </c>
      <c r="I511" s="51">
        <v>5</v>
      </c>
      <c r="J511" s="51">
        <v>1</v>
      </c>
      <c r="K511" s="102">
        <v>8</v>
      </c>
    </row>
    <row r="512" spans="3:11" ht="15" hidden="1" customHeight="1">
      <c r="C512" s="11">
        <v>519</v>
      </c>
      <c r="D512" s="48" t="s">
        <v>140</v>
      </c>
      <c r="E512" s="48">
        <v>27910</v>
      </c>
      <c r="F512" s="48">
        <v>3380</v>
      </c>
      <c r="G512" s="48">
        <v>8440</v>
      </c>
      <c r="I512" s="51">
        <v>5</v>
      </c>
      <c r="J512" s="51">
        <v>1</v>
      </c>
      <c r="K512" s="102">
        <v>9</v>
      </c>
    </row>
    <row r="513" spans="3:11" ht="15" hidden="1" customHeight="1">
      <c r="C513" s="11">
        <v>5110</v>
      </c>
      <c r="D513" s="48" t="s">
        <v>141</v>
      </c>
      <c r="E513" s="48">
        <v>29600</v>
      </c>
      <c r="F513" s="48">
        <v>3380</v>
      </c>
      <c r="G513" s="48">
        <v>8440</v>
      </c>
      <c r="I513" s="51">
        <v>5</v>
      </c>
      <c r="J513" s="51">
        <v>1</v>
      </c>
      <c r="K513" s="102">
        <v>10</v>
      </c>
    </row>
    <row r="514" spans="3:11" ht="15" hidden="1" customHeight="1">
      <c r="C514" s="11">
        <v>5111</v>
      </c>
      <c r="D514" s="48" t="s">
        <v>142</v>
      </c>
      <c r="E514" s="48">
        <v>31290</v>
      </c>
      <c r="F514" s="48">
        <v>3380</v>
      </c>
      <c r="G514" s="48">
        <v>8440</v>
      </c>
      <c r="I514" s="51">
        <v>5</v>
      </c>
      <c r="J514" s="51">
        <v>1</v>
      </c>
      <c r="K514" s="102">
        <v>11</v>
      </c>
    </row>
    <row r="515" spans="3:11" ht="15" hidden="1" customHeight="1">
      <c r="C515" s="11">
        <v>5112</v>
      </c>
      <c r="D515" s="48" t="s">
        <v>143</v>
      </c>
      <c r="E515" s="48">
        <v>32980</v>
      </c>
      <c r="F515" s="48">
        <v>3380</v>
      </c>
      <c r="G515" s="48">
        <v>8440</v>
      </c>
      <c r="I515" s="51">
        <v>5</v>
      </c>
      <c r="J515" s="51">
        <v>1</v>
      </c>
      <c r="K515" s="102">
        <v>12</v>
      </c>
    </row>
    <row r="516" spans="3:11" ht="15" hidden="1" customHeight="1">
      <c r="C516" s="11">
        <v>5113</v>
      </c>
      <c r="D516" s="48" t="s">
        <v>144</v>
      </c>
      <c r="E516" s="48">
        <v>34670</v>
      </c>
      <c r="F516" s="48">
        <v>3380</v>
      </c>
      <c r="G516" s="48">
        <v>8440</v>
      </c>
      <c r="I516" s="51">
        <v>5</v>
      </c>
      <c r="J516" s="51">
        <v>1</v>
      </c>
      <c r="K516" s="102">
        <v>13</v>
      </c>
    </row>
    <row r="517" spans="3:11" ht="15" hidden="1" customHeight="1">
      <c r="C517" s="11">
        <v>5114</v>
      </c>
      <c r="D517" s="48" t="s">
        <v>145</v>
      </c>
      <c r="E517" s="48">
        <v>36370</v>
      </c>
      <c r="F517" s="48">
        <v>3380</v>
      </c>
      <c r="G517" s="48">
        <v>8440</v>
      </c>
      <c r="I517" s="51">
        <v>5</v>
      </c>
      <c r="J517" s="51">
        <v>1</v>
      </c>
      <c r="K517" s="102">
        <v>14</v>
      </c>
    </row>
    <row r="518" spans="3:11" ht="15" hidden="1" customHeight="1">
      <c r="C518" s="11">
        <v>5115</v>
      </c>
      <c r="D518" s="48" t="s">
        <v>146</v>
      </c>
      <c r="E518" s="48">
        <v>38060</v>
      </c>
      <c r="F518" s="48">
        <v>3380</v>
      </c>
      <c r="G518" s="48">
        <v>8440</v>
      </c>
      <c r="I518" s="51">
        <v>5</v>
      </c>
      <c r="J518" s="51">
        <v>1</v>
      </c>
      <c r="K518" s="102">
        <v>15</v>
      </c>
    </row>
    <row r="519" spans="3:11" ht="15" hidden="1" customHeight="1">
      <c r="C519" s="11">
        <v>5116</v>
      </c>
      <c r="D519" s="48" t="s">
        <v>147</v>
      </c>
      <c r="E519" s="48">
        <v>39750</v>
      </c>
      <c r="F519" s="48">
        <v>3380</v>
      </c>
      <c r="G519" s="48">
        <v>8440</v>
      </c>
      <c r="I519" s="51">
        <v>5</v>
      </c>
      <c r="J519" s="51">
        <v>1</v>
      </c>
      <c r="K519" s="102">
        <v>16</v>
      </c>
    </row>
    <row r="520" spans="3:11" ht="15" hidden="1" customHeight="1">
      <c r="C520" s="11">
        <v>5117</v>
      </c>
      <c r="D520" s="48" t="s">
        <v>148</v>
      </c>
      <c r="E520" s="48">
        <v>41450</v>
      </c>
      <c r="F520" s="48">
        <v>3380</v>
      </c>
      <c r="G520" s="48">
        <v>8440</v>
      </c>
      <c r="I520" s="51">
        <v>5</v>
      </c>
      <c r="J520" s="51">
        <v>1</v>
      </c>
      <c r="K520" s="102">
        <v>17</v>
      </c>
    </row>
    <row r="521" spans="3:11" ht="15" hidden="1" customHeight="1">
      <c r="C521" s="11">
        <v>5118</v>
      </c>
      <c r="D521" s="48" t="s">
        <v>149</v>
      </c>
      <c r="E521" s="48">
        <v>43140</v>
      </c>
      <c r="F521" s="48">
        <v>3380</v>
      </c>
      <c r="G521" s="48">
        <v>8440</v>
      </c>
      <c r="I521" s="51">
        <v>5</v>
      </c>
      <c r="J521" s="51">
        <v>1</v>
      </c>
      <c r="K521" s="102">
        <v>18</v>
      </c>
    </row>
    <row r="522" spans="3:11" ht="15" hidden="1" customHeight="1">
      <c r="C522" s="11">
        <v>5119</v>
      </c>
      <c r="D522" s="48" t="s">
        <v>150</v>
      </c>
      <c r="E522" s="48">
        <v>44830</v>
      </c>
      <c r="F522" s="48">
        <v>3380</v>
      </c>
      <c r="G522" s="48">
        <v>8440</v>
      </c>
      <c r="I522" s="51">
        <v>5</v>
      </c>
      <c r="J522" s="51">
        <v>1</v>
      </c>
      <c r="K522" s="102">
        <v>19</v>
      </c>
    </row>
    <row r="523" spans="3:11" ht="15" hidden="1" customHeight="1">
      <c r="C523" s="11">
        <v>5120</v>
      </c>
      <c r="D523" s="48" t="s">
        <v>151</v>
      </c>
      <c r="E523" s="48">
        <v>46520</v>
      </c>
      <c r="F523" s="48">
        <v>3380</v>
      </c>
      <c r="G523" s="48">
        <v>8440</v>
      </c>
      <c r="I523" s="51">
        <v>5</v>
      </c>
      <c r="J523" s="51">
        <v>1</v>
      </c>
      <c r="K523" s="102">
        <v>20</v>
      </c>
    </row>
    <row r="524" spans="3:11" ht="15" hidden="1" customHeight="1">
      <c r="C524" s="11">
        <v>521</v>
      </c>
      <c r="D524" s="48" t="s">
        <v>132</v>
      </c>
      <c r="E524" s="48">
        <v>16530</v>
      </c>
      <c r="F524" s="48">
        <v>3870</v>
      </c>
      <c r="G524" s="48">
        <v>9680</v>
      </c>
      <c r="I524" s="51">
        <v>5</v>
      </c>
      <c r="J524" s="51">
        <v>2</v>
      </c>
      <c r="K524" s="102">
        <v>1</v>
      </c>
    </row>
    <row r="525" spans="3:11" ht="15" hidden="1" customHeight="1">
      <c r="C525" s="11">
        <v>522</v>
      </c>
      <c r="D525" s="48" t="s">
        <v>133</v>
      </c>
      <c r="E525" s="48">
        <v>18500</v>
      </c>
      <c r="F525" s="48">
        <v>3870</v>
      </c>
      <c r="G525" s="48">
        <v>9680</v>
      </c>
      <c r="I525" s="51">
        <v>5</v>
      </c>
      <c r="J525" s="51">
        <v>2</v>
      </c>
      <c r="K525" s="102">
        <v>2</v>
      </c>
    </row>
    <row r="526" spans="3:11" ht="15" hidden="1" customHeight="1">
      <c r="C526" s="11">
        <v>523</v>
      </c>
      <c r="D526" s="48" t="s">
        <v>134</v>
      </c>
      <c r="E526" s="48">
        <v>20480</v>
      </c>
      <c r="F526" s="48">
        <v>3870</v>
      </c>
      <c r="G526" s="48">
        <v>9680</v>
      </c>
      <c r="I526" s="51">
        <v>5</v>
      </c>
      <c r="J526" s="51">
        <v>2</v>
      </c>
      <c r="K526" s="102">
        <v>3</v>
      </c>
    </row>
    <row r="527" spans="3:11" ht="15" hidden="1" customHeight="1">
      <c r="C527" s="11">
        <v>524</v>
      </c>
      <c r="D527" s="48" t="s">
        <v>135</v>
      </c>
      <c r="E527" s="48">
        <v>22450</v>
      </c>
      <c r="F527" s="48">
        <v>3870</v>
      </c>
      <c r="G527" s="48">
        <v>9680</v>
      </c>
      <c r="I527" s="51">
        <v>5</v>
      </c>
      <c r="J527" s="51">
        <v>2</v>
      </c>
      <c r="K527" s="102">
        <v>4</v>
      </c>
    </row>
    <row r="528" spans="3:11" ht="15" hidden="1" customHeight="1">
      <c r="C528" s="11">
        <v>525</v>
      </c>
      <c r="D528" s="48" t="s">
        <v>136</v>
      </c>
      <c r="E528" s="48">
        <v>24420</v>
      </c>
      <c r="F528" s="48">
        <v>3870</v>
      </c>
      <c r="G528" s="48">
        <v>9680</v>
      </c>
      <c r="I528" s="51">
        <v>5</v>
      </c>
      <c r="J528" s="51">
        <v>2</v>
      </c>
      <c r="K528" s="102">
        <v>5</v>
      </c>
    </row>
    <row r="529" spans="3:11" ht="15" hidden="1" customHeight="1">
      <c r="C529" s="11">
        <v>526</v>
      </c>
      <c r="D529" s="48" t="s">
        <v>137</v>
      </c>
      <c r="E529" s="48">
        <v>26390</v>
      </c>
      <c r="F529" s="48">
        <v>3870</v>
      </c>
      <c r="G529" s="48">
        <v>9680</v>
      </c>
      <c r="I529" s="51">
        <v>5</v>
      </c>
      <c r="J529" s="51">
        <v>2</v>
      </c>
      <c r="K529" s="102">
        <v>6</v>
      </c>
    </row>
    <row r="530" spans="3:11" ht="15" hidden="1" customHeight="1">
      <c r="C530" s="11">
        <v>527</v>
      </c>
      <c r="D530" s="48" t="s">
        <v>138</v>
      </c>
      <c r="E530" s="48">
        <v>28370</v>
      </c>
      <c r="F530" s="48">
        <v>3870</v>
      </c>
      <c r="G530" s="48">
        <v>9680</v>
      </c>
      <c r="I530" s="51">
        <v>5</v>
      </c>
      <c r="J530" s="51">
        <v>2</v>
      </c>
      <c r="K530" s="102">
        <v>7</v>
      </c>
    </row>
    <row r="531" spans="3:11" ht="15" hidden="1" customHeight="1">
      <c r="C531" s="11">
        <v>528</v>
      </c>
      <c r="D531" s="48" t="s">
        <v>139</v>
      </c>
      <c r="E531" s="48">
        <v>30340</v>
      </c>
      <c r="F531" s="48">
        <v>3870</v>
      </c>
      <c r="G531" s="48">
        <v>9680</v>
      </c>
      <c r="I531" s="51">
        <v>5</v>
      </c>
      <c r="J531" s="51">
        <v>2</v>
      </c>
      <c r="K531" s="102">
        <v>8</v>
      </c>
    </row>
    <row r="532" spans="3:11" ht="15" hidden="1" customHeight="1">
      <c r="C532" s="11">
        <v>529</v>
      </c>
      <c r="D532" s="48" t="s">
        <v>140</v>
      </c>
      <c r="E532" s="48">
        <v>32310</v>
      </c>
      <c r="F532" s="48">
        <v>3870</v>
      </c>
      <c r="G532" s="48">
        <v>9680</v>
      </c>
      <c r="I532" s="51">
        <v>5</v>
      </c>
      <c r="J532" s="51">
        <v>2</v>
      </c>
      <c r="K532" s="102">
        <v>9</v>
      </c>
    </row>
    <row r="533" spans="3:11" ht="15" hidden="1" customHeight="1">
      <c r="C533" s="11">
        <v>5210</v>
      </c>
      <c r="D533" s="48" t="s">
        <v>141</v>
      </c>
      <c r="E533" s="48">
        <v>34280</v>
      </c>
      <c r="F533" s="48">
        <v>3870</v>
      </c>
      <c r="G533" s="48">
        <v>9680</v>
      </c>
      <c r="I533" s="51">
        <v>5</v>
      </c>
      <c r="J533" s="51">
        <v>2</v>
      </c>
      <c r="K533" s="102">
        <v>10</v>
      </c>
    </row>
    <row r="534" spans="3:11" ht="15" hidden="1" customHeight="1">
      <c r="C534" s="11">
        <v>5211</v>
      </c>
      <c r="D534" s="48" t="s">
        <v>142</v>
      </c>
      <c r="E534" s="48">
        <v>36240</v>
      </c>
      <c r="F534" s="48">
        <v>3870</v>
      </c>
      <c r="G534" s="48">
        <v>9680</v>
      </c>
      <c r="I534" s="51">
        <v>5</v>
      </c>
      <c r="J534" s="51">
        <v>2</v>
      </c>
      <c r="K534" s="102">
        <v>11</v>
      </c>
    </row>
    <row r="535" spans="3:11" ht="15" hidden="1" customHeight="1">
      <c r="C535" s="11">
        <v>5212</v>
      </c>
      <c r="D535" s="48" t="s">
        <v>143</v>
      </c>
      <c r="E535" s="48">
        <v>38190</v>
      </c>
      <c r="F535" s="48">
        <v>3870</v>
      </c>
      <c r="G535" s="48">
        <v>9680</v>
      </c>
      <c r="I535" s="51">
        <v>5</v>
      </c>
      <c r="J535" s="51">
        <v>2</v>
      </c>
      <c r="K535" s="102">
        <v>12</v>
      </c>
    </row>
    <row r="536" spans="3:11" ht="15" hidden="1" customHeight="1">
      <c r="C536" s="11">
        <v>5213</v>
      </c>
      <c r="D536" s="48" t="s">
        <v>144</v>
      </c>
      <c r="E536" s="48">
        <v>40140</v>
      </c>
      <c r="F536" s="48">
        <v>3870</v>
      </c>
      <c r="G536" s="48">
        <v>9680</v>
      </c>
      <c r="I536" s="51">
        <v>5</v>
      </c>
      <c r="J536" s="51">
        <v>2</v>
      </c>
      <c r="K536" s="102">
        <v>13</v>
      </c>
    </row>
    <row r="537" spans="3:11" ht="15" hidden="1" customHeight="1">
      <c r="C537" s="11">
        <v>5214</v>
      </c>
      <c r="D537" s="48" t="s">
        <v>145</v>
      </c>
      <c r="E537" s="48">
        <v>42090</v>
      </c>
      <c r="F537" s="48">
        <v>3870</v>
      </c>
      <c r="G537" s="48">
        <v>9680</v>
      </c>
      <c r="I537" s="51">
        <v>5</v>
      </c>
      <c r="J537" s="51">
        <v>2</v>
      </c>
      <c r="K537" s="102">
        <v>14</v>
      </c>
    </row>
    <row r="538" spans="3:11" ht="15" hidden="1" customHeight="1">
      <c r="C538" s="11">
        <v>5215</v>
      </c>
      <c r="D538" s="48" t="s">
        <v>146</v>
      </c>
      <c r="E538" s="48">
        <v>44040</v>
      </c>
      <c r="F538" s="48">
        <v>3870</v>
      </c>
      <c r="G538" s="48">
        <v>9680</v>
      </c>
      <c r="I538" s="51">
        <v>5</v>
      </c>
      <c r="J538" s="51">
        <v>2</v>
      </c>
      <c r="K538" s="102">
        <v>15</v>
      </c>
    </row>
    <row r="539" spans="3:11" ht="15" hidden="1" customHeight="1">
      <c r="C539" s="11">
        <v>5216</v>
      </c>
      <c r="D539" s="48" t="s">
        <v>147</v>
      </c>
      <c r="E539" s="48">
        <v>45990</v>
      </c>
      <c r="F539" s="48">
        <v>3870</v>
      </c>
      <c r="G539" s="48">
        <v>9680</v>
      </c>
      <c r="I539" s="51">
        <v>5</v>
      </c>
      <c r="J539" s="51">
        <v>2</v>
      </c>
      <c r="K539" s="102">
        <v>16</v>
      </c>
    </row>
    <row r="540" spans="3:11" ht="15" hidden="1" customHeight="1">
      <c r="C540" s="11">
        <v>5217</v>
      </c>
      <c r="D540" s="48" t="s">
        <v>148</v>
      </c>
      <c r="E540" s="48">
        <v>47940</v>
      </c>
      <c r="F540" s="48">
        <v>3870</v>
      </c>
      <c r="G540" s="48">
        <v>9680</v>
      </c>
      <c r="I540" s="51">
        <v>5</v>
      </c>
      <c r="J540" s="51">
        <v>2</v>
      </c>
      <c r="K540" s="102">
        <v>17</v>
      </c>
    </row>
    <row r="541" spans="3:11" ht="15" hidden="1" customHeight="1">
      <c r="C541" s="11">
        <v>5218</v>
      </c>
      <c r="D541" s="48" t="s">
        <v>149</v>
      </c>
      <c r="E541" s="48">
        <v>49900</v>
      </c>
      <c r="F541" s="48">
        <v>3870</v>
      </c>
      <c r="G541" s="48">
        <v>9680</v>
      </c>
      <c r="I541" s="51">
        <v>5</v>
      </c>
      <c r="J541" s="51">
        <v>2</v>
      </c>
      <c r="K541" s="102">
        <v>18</v>
      </c>
    </row>
    <row r="542" spans="3:11" ht="15" hidden="1" customHeight="1">
      <c r="C542" s="11">
        <v>5219</v>
      </c>
      <c r="D542" s="48" t="s">
        <v>150</v>
      </c>
      <c r="E542" s="48">
        <v>51850</v>
      </c>
      <c r="F542" s="48">
        <v>3870</v>
      </c>
      <c r="G542" s="48">
        <v>9680</v>
      </c>
      <c r="I542" s="51">
        <v>5</v>
      </c>
      <c r="J542" s="51">
        <v>2</v>
      </c>
      <c r="K542" s="102">
        <v>19</v>
      </c>
    </row>
    <row r="543" spans="3:11" ht="15" hidden="1" customHeight="1">
      <c r="C543" s="11">
        <v>5220</v>
      </c>
      <c r="D543" s="48" t="s">
        <v>151</v>
      </c>
      <c r="E543" s="48">
        <v>53800</v>
      </c>
      <c r="F543" s="48">
        <v>3870</v>
      </c>
      <c r="G543" s="48">
        <v>9680</v>
      </c>
      <c r="I543" s="51">
        <v>5</v>
      </c>
      <c r="J543" s="51">
        <v>2</v>
      </c>
      <c r="K543" s="102">
        <v>20</v>
      </c>
    </row>
    <row r="544" spans="3:11" ht="15" hidden="1" customHeight="1">
      <c r="C544" s="11">
        <v>531</v>
      </c>
      <c r="D544" s="48" t="s">
        <v>132</v>
      </c>
      <c r="E544" s="48">
        <v>20790</v>
      </c>
      <c r="F544" s="48">
        <v>5070</v>
      </c>
      <c r="G544" s="48">
        <v>12660</v>
      </c>
      <c r="I544" s="51">
        <v>5</v>
      </c>
      <c r="J544" s="51">
        <v>3</v>
      </c>
      <c r="K544" s="102">
        <v>1</v>
      </c>
    </row>
    <row r="545" spans="3:11" ht="15" hidden="1" customHeight="1">
      <c r="C545" s="11">
        <v>532</v>
      </c>
      <c r="D545" s="48" t="s">
        <v>133</v>
      </c>
      <c r="E545" s="48">
        <v>23430</v>
      </c>
      <c r="F545" s="48">
        <v>5070</v>
      </c>
      <c r="G545" s="48">
        <v>12660</v>
      </c>
      <c r="I545" s="51">
        <v>5</v>
      </c>
      <c r="J545" s="51">
        <v>3</v>
      </c>
      <c r="K545" s="102">
        <v>2</v>
      </c>
    </row>
    <row r="546" spans="3:11" ht="15" hidden="1" customHeight="1">
      <c r="C546" s="11">
        <v>533</v>
      </c>
      <c r="D546" s="48" t="s">
        <v>134</v>
      </c>
      <c r="E546" s="48">
        <v>26070</v>
      </c>
      <c r="F546" s="48">
        <v>5070</v>
      </c>
      <c r="G546" s="48">
        <v>12660</v>
      </c>
      <c r="I546" s="51">
        <v>5</v>
      </c>
      <c r="J546" s="51">
        <v>3</v>
      </c>
      <c r="K546" s="102">
        <v>3</v>
      </c>
    </row>
    <row r="547" spans="3:11" ht="15" hidden="1" customHeight="1">
      <c r="C547" s="11">
        <v>534</v>
      </c>
      <c r="D547" s="48" t="s">
        <v>135</v>
      </c>
      <c r="E547" s="48">
        <v>28710</v>
      </c>
      <c r="F547" s="48">
        <v>5070</v>
      </c>
      <c r="G547" s="48">
        <v>12660</v>
      </c>
      <c r="I547" s="51">
        <v>5</v>
      </c>
      <c r="J547" s="51">
        <v>3</v>
      </c>
      <c r="K547" s="102">
        <v>4</v>
      </c>
    </row>
    <row r="548" spans="3:11" ht="15" hidden="1" customHeight="1">
      <c r="C548" s="11">
        <v>535</v>
      </c>
      <c r="D548" s="48" t="s">
        <v>136</v>
      </c>
      <c r="E548" s="48">
        <v>31350</v>
      </c>
      <c r="F548" s="48">
        <v>5070</v>
      </c>
      <c r="G548" s="48">
        <v>12660</v>
      </c>
      <c r="I548" s="51">
        <v>5</v>
      </c>
      <c r="J548" s="51">
        <v>3</v>
      </c>
      <c r="K548" s="102">
        <v>5</v>
      </c>
    </row>
    <row r="549" spans="3:11" ht="15" hidden="1" customHeight="1">
      <c r="C549" s="11">
        <v>536</v>
      </c>
      <c r="D549" s="48" t="s">
        <v>137</v>
      </c>
      <c r="E549" s="48">
        <v>33990</v>
      </c>
      <c r="F549" s="48">
        <v>5070</v>
      </c>
      <c r="G549" s="48">
        <v>12660</v>
      </c>
      <c r="I549" s="51">
        <v>5</v>
      </c>
      <c r="J549" s="51">
        <v>3</v>
      </c>
      <c r="K549" s="102">
        <v>6</v>
      </c>
    </row>
    <row r="550" spans="3:11" ht="15" hidden="1" customHeight="1">
      <c r="C550" s="11">
        <v>537</v>
      </c>
      <c r="D550" s="48" t="s">
        <v>138</v>
      </c>
      <c r="E550" s="48">
        <v>36630</v>
      </c>
      <c r="F550" s="48">
        <v>5070</v>
      </c>
      <c r="G550" s="48">
        <v>12660</v>
      </c>
      <c r="I550" s="51">
        <v>5</v>
      </c>
      <c r="J550" s="51">
        <v>3</v>
      </c>
      <c r="K550" s="102">
        <v>7</v>
      </c>
    </row>
    <row r="551" spans="3:11" ht="15" hidden="1" customHeight="1">
      <c r="C551" s="11">
        <v>538</v>
      </c>
      <c r="D551" s="48" t="s">
        <v>139</v>
      </c>
      <c r="E551" s="48">
        <v>39270</v>
      </c>
      <c r="F551" s="48">
        <v>5070</v>
      </c>
      <c r="G551" s="48">
        <v>12660</v>
      </c>
      <c r="I551" s="51">
        <v>5</v>
      </c>
      <c r="J551" s="51">
        <v>3</v>
      </c>
      <c r="K551" s="102">
        <v>8</v>
      </c>
    </row>
    <row r="552" spans="3:11" ht="15" hidden="1" customHeight="1">
      <c r="C552" s="11">
        <v>539</v>
      </c>
      <c r="D552" s="48" t="s">
        <v>140</v>
      </c>
      <c r="E552" s="48">
        <v>41910</v>
      </c>
      <c r="F552" s="48">
        <v>5070</v>
      </c>
      <c r="G552" s="48">
        <v>12660</v>
      </c>
      <c r="I552" s="51">
        <v>5</v>
      </c>
      <c r="J552" s="51">
        <v>3</v>
      </c>
      <c r="K552" s="102">
        <v>9</v>
      </c>
    </row>
    <row r="553" spans="3:11" ht="15" hidden="1" customHeight="1">
      <c r="C553" s="11">
        <v>5310</v>
      </c>
      <c r="D553" s="48" t="s">
        <v>141</v>
      </c>
      <c r="E553" s="48">
        <v>44550</v>
      </c>
      <c r="F553" s="48">
        <v>5070</v>
      </c>
      <c r="G553" s="48">
        <v>12660</v>
      </c>
      <c r="I553" s="51">
        <v>5</v>
      </c>
      <c r="J553" s="51">
        <v>3</v>
      </c>
      <c r="K553" s="102">
        <v>10</v>
      </c>
    </row>
    <row r="554" spans="3:11" ht="15" hidden="1" customHeight="1">
      <c r="C554" s="11">
        <v>5311</v>
      </c>
      <c r="D554" s="48" t="s">
        <v>142</v>
      </c>
      <c r="E554" s="48">
        <v>47120</v>
      </c>
      <c r="F554" s="48">
        <v>5070</v>
      </c>
      <c r="G554" s="48">
        <v>12660</v>
      </c>
      <c r="I554" s="51">
        <v>5</v>
      </c>
      <c r="J554" s="51">
        <v>3</v>
      </c>
      <c r="K554" s="102">
        <v>11</v>
      </c>
    </row>
    <row r="555" spans="3:11" ht="15" hidden="1" customHeight="1">
      <c r="C555" s="11">
        <v>5312</v>
      </c>
      <c r="D555" s="48" t="s">
        <v>143</v>
      </c>
      <c r="E555" s="48">
        <v>49690</v>
      </c>
      <c r="F555" s="48">
        <v>5070</v>
      </c>
      <c r="G555" s="48">
        <v>12660</v>
      </c>
      <c r="I555" s="51">
        <v>5</v>
      </c>
      <c r="J555" s="51">
        <v>3</v>
      </c>
      <c r="K555" s="102">
        <v>12</v>
      </c>
    </row>
    <row r="556" spans="3:11" ht="15" hidden="1" customHeight="1">
      <c r="C556" s="11">
        <v>5313</v>
      </c>
      <c r="D556" s="48" t="s">
        <v>144</v>
      </c>
      <c r="E556" s="48">
        <v>52250</v>
      </c>
      <c r="F556" s="48">
        <v>5070</v>
      </c>
      <c r="G556" s="48">
        <v>12660</v>
      </c>
      <c r="I556" s="51">
        <v>5</v>
      </c>
      <c r="J556" s="51">
        <v>3</v>
      </c>
      <c r="K556" s="102">
        <v>13</v>
      </c>
    </row>
    <row r="557" spans="3:11" ht="15" hidden="1" customHeight="1">
      <c r="C557" s="11">
        <v>5314</v>
      </c>
      <c r="D557" s="48" t="s">
        <v>145</v>
      </c>
      <c r="E557" s="48">
        <v>54820</v>
      </c>
      <c r="F557" s="48">
        <v>5070</v>
      </c>
      <c r="G557" s="48">
        <v>12660</v>
      </c>
      <c r="I557" s="51">
        <v>5</v>
      </c>
      <c r="J557" s="51">
        <v>3</v>
      </c>
      <c r="K557" s="102">
        <v>14</v>
      </c>
    </row>
    <row r="558" spans="3:11" ht="15" hidden="1" customHeight="1">
      <c r="C558" s="11">
        <v>5315</v>
      </c>
      <c r="D558" s="48" t="s">
        <v>146</v>
      </c>
      <c r="E558" s="48">
        <v>57390</v>
      </c>
      <c r="F558" s="48">
        <v>5070</v>
      </c>
      <c r="G558" s="48">
        <v>12660</v>
      </c>
      <c r="I558" s="51">
        <v>5</v>
      </c>
      <c r="J558" s="51">
        <v>3</v>
      </c>
      <c r="K558" s="102">
        <v>15</v>
      </c>
    </row>
    <row r="559" spans="3:11" ht="15" hidden="1" customHeight="1">
      <c r="C559" s="11">
        <v>5316</v>
      </c>
      <c r="D559" s="48" t="s">
        <v>147</v>
      </c>
      <c r="E559" s="48">
        <v>59960</v>
      </c>
      <c r="F559" s="48">
        <v>5070</v>
      </c>
      <c r="G559" s="48">
        <v>12660</v>
      </c>
      <c r="I559" s="51">
        <v>5</v>
      </c>
      <c r="J559" s="51">
        <v>3</v>
      </c>
      <c r="K559" s="102">
        <v>16</v>
      </c>
    </row>
    <row r="560" spans="3:11" ht="15" hidden="1" customHeight="1">
      <c r="C560" s="11">
        <v>5317</v>
      </c>
      <c r="D560" s="48" t="s">
        <v>148</v>
      </c>
      <c r="E560" s="48">
        <v>62520</v>
      </c>
      <c r="F560" s="48">
        <v>5070</v>
      </c>
      <c r="G560" s="48">
        <v>12660</v>
      </c>
      <c r="I560" s="51">
        <v>5</v>
      </c>
      <c r="J560" s="51">
        <v>3</v>
      </c>
      <c r="K560" s="102">
        <v>17</v>
      </c>
    </row>
    <row r="561" spans="3:11" ht="15" hidden="1" customHeight="1">
      <c r="C561" s="11">
        <v>5318</v>
      </c>
      <c r="D561" s="48" t="s">
        <v>149</v>
      </c>
      <c r="E561" s="48">
        <v>65090</v>
      </c>
      <c r="F561" s="48">
        <v>5070</v>
      </c>
      <c r="G561" s="48">
        <v>12660</v>
      </c>
      <c r="I561" s="51">
        <v>5</v>
      </c>
      <c r="J561" s="51">
        <v>3</v>
      </c>
      <c r="K561" s="102">
        <v>18</v>
      </c>
    </row>
    <row r="562" spans="3:11" ht="15" hidden="1" customHeight="1">
      <c r="C562" s="11">
        <v>5319</v>
      </c>
      <c r="D562" s="48" t="s">
        <v>150</v>
      </c>
      <c r="E562" s="48">
        <v>67660</v>
      </c>
      <c r="F562" s="48">
        <v>5070</v>
      </c>
      <c r="G562" s="48">
        <v>12660</v>
      </c>
      <c r="I562" s="51">
        <v>5</v>
      </c>
      <c r="J562" s="51">
        <v>3</v>
      </c>
      <c r="K562" s="102">
        <v>19</v>
      </c>
    </row>
    <row r="563" spans="3:11" ht="15" hidden="1" customHeight="1">
      <c r="C563" s="11">
        <v>5320</v>
      </c>
      <c r="D563" s="48" t="s">
        <v>151</v>
      </c>
      <c r="E563" s="48">
        <v>70230</v>
      </c>
      <c r="F563" s="48">
        <v>5070</v>
      </c>
      <c r="G563" s="48">
        <v>12660</v>
      </c>
      <c r="I563" s="51">
        <v>5</v>
      </c>
      <c r="J563" s="51">
        <v>3</v>
      </c>
      <c r="K563" s="102">
        <v>20</v>
      </c>
    </row>
    <row r="564" spans="3:11" ht="15" hidden="1" customHeight="1">
      <c r="C564" s="11">
        <v>541</v>
      </c>
      <c r="D564" s="48" t="s">
        <v>132</v>
      </c>
      <c r="E564" s="48">
        <v>25850</v>
      </c>
      <c r="F564" s="48">
        <v>6540</v>
      </c>
      <c r="G564" s="48">
        <v>16340</v>
      </c>
      <c r="I564" s="51">
        <v>5</v>
      </c>
      <c r="J564" s="51">
        <v>4</v>
      </c>
      <c r="K564" s="102">
        <v>1</v>
      </c>
    </row>
    <row r="565" spans="3:11" ht="15" hidden="1" customHeight="1">
      <c r="C565" s="11">
        <v>542</v>
      </c>
      <c r="D565" s="48" t="s">
        <v>133</v>
      </c>
      <c r="E565" s="48">
        <v>29270</v>
      </c>
      <c r="F565" s="48">
        <v>6540</v>
      </c>
      <c r="G565" s="48">
        <v>16340</v>
      </c>
      <c r="I565" s="51">
        <v>5</v>
      </c>
      <c r="J565" s="51">
        <v>4</v>
      </c>
      <c r="K565" s="102">
        <v>2</v>
      </c>
    </row>
    <row r="566" spans="3:11" ht="15" hidden="1" customHeight="1">
      <c r="C566" s="11">
        <v>543</v>
      </c>
      <c r="D566" s="48" t="s">
        <v>134</v>
      </c>
      <c r="E566" s="48">
        <v>32690</v>
      </c>
      <c r="F566" s="48">
        <v>6540</v>
      </c>
      <c r="G566" s="48">
        <v>16340</v>
      </c>
      <c r="I566" s="51">
        <v>5</v>
      </c>
      <c r="J566" s="51">
        <v>4</v>
      </c>
      <c r="K566" s="102">
        <v>3</v>
      </c>
    </row>
    <row r="567" spans="3:11" ht="15" hidden="1" customHeight="1">
      <c r="C567" s="11">
        <v>544</v>
      </c>
      <c r="D567" s="48" t="s">
        <v>135</v>
      </c>
      <c r="E567" s="48">
        <v>36110</v>
      </c>
      <c r="F567" s="48">
        <v>6540</v>
      </c>
      <c r="G567" s="48">
        <v>16340</v>
      </c>
      <c r="I567" s="51">
        <v>5</v>
      </c>
      <c r="J567" s="51">
        <v>4</v>
      </c>
      <c r="K567" s="102">
        <v>4</v>
      </c>
    </row>
    <row r="568" spans="3:11" ht="15" hidden="1" customHeight="1">
      <c r="C568" s="11">
        <v>545</v>
      </c>
      <c r="D568" s="48" t="s">
        <v>136</v>
      </c>
      <c r="E568" s="48">
        <v>39530</v>
      </c>
      <c r="F568" s="48">
        <v>6540</v>
      </c>
      <c r="G568" s="48">
        <v>16340</v>
      </c>
      <c r="I568" s="51">
        <v>5</v>
      </c>
      <c r="J568" s="51">
        <v>4</v>
      </c>
      <c r="K568" s="102">
        <v>5</v>
      </c>
    </row>
    <row r="569" spans="3:11" ht="15" hidden="1" customHeight="1">
      <c r="C569" s="11">
        <v>546</v>
      </c>
      <c r="D569" s="48" t="s">
        <v>137</v>
      </c>
      <c r="E569" s="48">
        <v>42950</v>
      </c>
      <c r="F569" s="48">
        <v>6540</v>
      </c>
      <c r="G569" s="48">
        <v>16340</v>
      </c>
      <c r="I569" s="51">
        <v>5</v>
      </c>
      <c r="J569" s="51">
        <v>4</v>
      </c>
      <c r="K569" s="102">
        <v>6</v>
      </c>
    </row>
    <row r="570" spans="3:11" ht="15" hidden="1" customHeight="1">
      <c r="C570" s="11">
        <v>547</v>
      </c>
      <c r="D570" s="48" t="s">
        <v>138</v>
      </c>
      <c r="E570" s="48">
        <v>46370</v>
      </c>
      <c r="F570" s="48">
        <v>6540</v>
      </c>
      <c r="G570" s="48">
        <v>16340</v>
      </c>
      <c r="I570" s="51">
        <v>5</v>
      </c>
      <c r="J570" s="51">
        <v>4</v>
      </c>
      <c r="K570" s="102">
        <v>7</v>
      </c>
    </row>
    <row r="571" spans="3:11" ht="15" hidden="1" customHeight="1">
      <c r="C571" s="11">
        <v>548</v>
      </c>
      <c r="D571" s="48" t="s">
        <v>139</v>
      </c>
      <c r="E571" s="48">
        <v>49790</v>
      </c>
      <c r="F571" s="48">
        <v>6540</v>
      </c>
      <c r="G571" s="48">
        <v>16340</v>
      </c>
      <c r="I571" s="51">
        <v>5</v>
      </c>
      <c r="J571" s="51">
        <v>4</v>
      </c>
      <c r="K571" s="102">
        <v>8</v>
      </c>
    </row>
    <row r="572" spans="3:11" ht="15" hidden="1" customHeight="1">
      <c r="C572" s="11">
        <v>549</v>
      </c>
      <c r="D572" s="48" t="s">
        <v>140</v>
      </c>
      <c r="E572" s="48">
        <v>53210</v>
      </c>
      <c r="F572" s="48">
        <v>6540</v>
      </c>
      <c r="G572" s="48">
        <v>16340</v>
      </c>
      <c r="I572" s="51">
        <v>5</v>
      </c>
      <c r="J572" s="51">
        <v>4</v>
      </c>
      <c r="K572" s="102">
        <v>9</v>
      </c>
    </row>
    <row r="573" spans="3:11" ht="15" hidden="1" customHeight="1">
      <c r="C573" s="11">
        <v>5410</v>
      </c>
      <c r="D573" s="48" t="s">
        <v>141</v>
      </c>
      <c r="E573" s="48">
        <v>56630</v>
      </c>
      <c r="F573" s="48">
        <v>6540</v>
      </c>
      <c r="G573" s="48">
        <v>16340</v>
      </c>
      <c r="I573" s="51">
        <v>5</v>
      </c>
      <c r="J573" s="51">
        <v>4</v>
      </c>
      <c r="K573" s="102">
        <v>10</v>
      </c>
    </row>
    <row r="574" spans="3:11" ht="15" hidden="1" customHeight="1">
      <c r="C574" s="11">
        <v>5411</v>
      </c>
      <c r="D574" s="48" t="s">
        <v>142</v>
      </c>
      <c r="E574" s="48">
        <v>59950</v>
      </c>
      <c r="F574" s="48">
        <v>6540</v>
      </c>
      <c r="G574" s="48">
        <v>16340</v>
      </c>
      <c r="I574" s="51">
        <v>5</v>
      </c>
      <c r="J574" s="51">
        <v>4</v>
      </c>
      <c r="K574" s="102">
        <v>11</v>
      </c>
    </row>
    <row r="575" spans="3:11" ht="15" hidden="1" customHeight="1">
      <c r="C575" s="11">
        <v>5412</v>
      </c>
      <c r="D575" s="48" t="s">
        <v>143</v>
      </c>
      <c r="E575" s="48">
        <v>63270</v>
      </c>
      <c r="F575" s="48">
        <v>6540</v>
      </c>
      <c r="G575" s="48">
        <v>16340</v>
      </c>
      <c r="I575" s="51">
        <v>5</v>
      </c>
      <c r="J575" s="51">
        <v>4</v>
      </c>
      <c r="K575" s="102">
        <v>12</v>
      </c>
    </row>
    <row r="576" spans="3:11" ht="15" hidden="1" customHeight="1">
      <c r="C576" s="11">
        <v>5413</v>
      </c>
      <c r="D576" s="48" t="s">
        <v>144</v>
      </c>
      <c r="E576" s="48">
        <v>66580</v>
      </c>
      <c r="F576" s="48">
        <v>6540</v>
      </c>
      <c r="G576" s="48">
        <v>16340</v>
      </c>
      <c r="I576" s="51">
        <v>5</v>
      </c>
      <c r="J576" s="51">
        <v>4</v>
      </c>
      <c r="K576" s="102">
        <v>13</v>
      </c>
    </row>
    <row r="577" spans="3:11" ht="15" hidden="1" customHeight="1">
      <c r="C577" s="11">
        <v>5414</v>
      </c>
      <c r="D577" s="48" t="s">
        <v>145</v>
      </c>
      <c r="E577" s="48">
        <v>69900</v>
      </c>
      <c r="F577" s="48">
        <v>6540</v>
      </c>
      <c r="G577" s="48">
        <v>16340</v>
      </c>
      <c r="I577" s="51">
        <v>5</v>
      </c>
      <c r="J577" s="51">
        <v>4</v>
      </c>
      <c r="K577" s="102">
        <v>14</v>
      </c>
    </row>
    <row r="578" spans="3:11" ht="15" hidden="1" customHeight="1">
      <c r="C578" s="11">
        <v>5415</v>
      </c>
      <c r="D578" s="48" t="s">
        <v>146</v>
      </c>
      <c r="E578" s="48">
        <v>73220</v>
      </c>
      <c r="F578" s="48">
        <v>6540</v>
      </c>
      <c r="G578" s="48">
        <v>16340</v>
      </c>
      <c r="I578" s="51">
        <v>5</v>
      </c>
      <c r="J578" s="51">
        <v>4</v>
      </c>
      <c r="K578" s="102">
        <v>15</v>
      </c>
    </row>
    <row r="579" spans="3:11" ht="15" hidden="1" customHeight="1">
      <c r="C579" s="11">
        <v>5416</v>
      </c>
      <c r="D579" s="48" t="s">
        <v>147</v>
      </c>
      <c r="E579" s="48">
        <v>76540</v>
      </c>
      <c r="F579" s="48">
        <v>6540</v>
      </c>
      <c r="G579" s="48">
        <v>16340</v>
      </c>
      <c r="I579" s="51">
        <v>5</v>
      </c>
      <c r="J579" s="51">
        <v>4</v>
      </c>
      <c r="K579" s="102">
        <v>16</v>
      </c>
    </row>
    <row r="580" spans="3:11" ht="15" hidden="1" customHeight="1">
      <c r="C580" s="11">
        <v>5417</v>
      </c>
      <c r="D580" s="48" t="s">
        <v>148</v>
      </c>
      <c r="E580" s="48">
        <v>79850</v>
      </c>
      <c r="F580" s="48">
        <v>6540</v>
      </c>
      <c r="G580" s="48">
        <v>16340</v>
      </c>
      <c r="I580" s="51">
        <v>5</v>
      </c>
      <c r="J580" s="51">
        <v>4</v>
      </c>
      <c r="K580" s="102">
        <v>17</v>
      </c>
    </row>
    <row r="581" spans="3:11" ht="15" hidden="1" customHeight="1">
      <c r="C581" s="11">
        <v>5418</v>
      </c>
      <c r="D581" s="48" t="s">
        <v>149</v>
      </c>
      <c r="E581" s="48">
        <v>83170</v>
      </c>
      <c r="F581" s="48">
        <v>6540</v>
      </c>
      <c r="G581" s="48">
        <v>16340</v>
      </c>
      <c r="I581" s="51">
        <v>5</v>
      </c>
      <c r="J581" s="51">
        <v>4</v>
      </c>
      <c r="K581" s="102">
        <v>18</v>
      </c>
    </row>
    <row r="582" spans="3:11" ht="15" hidden="1" customHeight="1">
      <c r="C582" s="11">
        <v>5419</v>
      </c>
      <c r="D582" s="48" t="s">
        <v>150</v>
      </c>
      <c r="E582" s="48">
        <v>86490</v>
      </c>
      <c r="F582" s="48">
        <v>6540</v>
      </c>
      <c r="G582" s="48">
        <v>16340</v>
      </c>
      <c r="I582" s="51">
        <v>5</v>
      </c>
      <c r="J582" s="51">
        <v>4</v>
      </c>
      <c r="K582" s="102">
        <v>19</v>
      </c>
    </row>
    <row r="583" spans="3:11" ht="15" hidden="1" customHeight="1">
      <c r="C583" s="11">
        <v>5420</v>
      </c>
      <c r="D583" s="48" t="s">
        <v>151</v>
      </c>
      <c r="E583" s="48">
        <v>89810</v>
      </c>
      <c r="F583" s="48">
        <v>6540</v>
      </c>
      <c r="G583" s="48">
        <v>16340</v>
      </c>
      <c r="I583" s="51">
        <v>5</v>
      </c>
      <c r="J583" s="51">
        <v>4</v>
      </c>
      <c r="K583" s="102">
        <v>20</v>
      </c>
    </row>
    <row r="584" spans="3:11" ht="15" hidden="1" customHeight="1">
      <c r="C584" s="11">
        <v>611</v>
      </c>
      <c r="D584" s="48" t="s">
        <v>132</v>
      </c>
      <c r="E584" s="48">
        <v>14330</v>
      </c>
      <c r="F584" s="48">
        <v>3370</v>
      </c>
      <c r="G584" s="48">
        <v>8430</v>
      </c>
      <c r="I584" s="51">
        <v>6</v>
      </c>
      <c r="J584" s="51">
        <v>1</v>
      </c>
      <c r="K584" s="102">
        <v>1</v>
      </c>
    </row>
    <row r="585" spans="3:11" ht="15" hidden="1" customHeight="1">
      <c r="C585" s="11">
        <v>612</v>
      </c>
      <c r="D585" s="48" t="s">
        <v>133</v>
      </c>
      <c r="E585" s="48">
        <v>16020</v>
      </c>
      <c r="F585" s="48">
        <v>3370</v>
      </c>
      <c r="G585" s="48">
        <v>8430</v>
      </c>
      <c r="I585" s="51">
        <v>6</v>
      </c>
      <c r="J585" s="51">
        <v>1</v>
      </c>
      <c r="K585" s="102">
        <v>2</v>
      </c>
    </row>
    <row r="586" spans="3:11" ht="15" hidden="1" customHeight="1">
      <c r="C586" s="11">
        <v>613</v>
      </c>
      <c r="D586" s="48" t="s">
        <v>134</v>
      </c>
      <c r="E586" s="48">
        <v>17710</v>
      </c>
      <c r="F586" s="48">
        <v>3370</v>
      </c>
      <c r="G586" s="48">
        <v>8430</v>
      </c>
      <c r="I586" s="51">
        <v>6</v>
      </c>
      <c r="J586" s="51">
        <v>1</v>
      </c>
      <c r="K586" s="102">
        <v>3</v>
      </c>
    </row>
    <row r="587" spans="3:11" ht="15" hidden="1" customHeight="1">
      <c r="C587" s="11">
        <v>614</v>
      </c>
      <c r="D587" s="48" t="s">
        <v>135</v>
      </c>
      <c r="E587" s="48">
        <v>19400</v>
      </c>
      <c r="F587" s="48">
        <v>3370</v>
      </c>
      <c r="G587" s="48">
        <v>8430</v>
      </c>
      <c r="I587" s="51">
        <v>6</v>
      </c>
      <c r="J587" s="51">
        <v>1</v>
      </c>
      <c r="K587" s="102">
        <v>4</v>
      </c>
    </row>
    <row r="588" spans="3:11" ht="15" hidden="1" customHeight="1">
      <c r="C588" s="11">
        <v>615</v>
      </c>
      <c r="D588" s="48" t="s">
        <v>136</v>
      </c>
      <c r="E588" s="48">
        <v>21090</v>
      </c>
      <c r="F588" s="48">
        <v>3370</v>
      </c>
      <c r="G588" s="48">
        <v>8430</v>
      </c>
      <c r="I588" s="51">
        <v>6</v>
      </c>
      <c r="J588" s="51">
        <v>1</v>
      </c>
      <c r="K588" s="102">
        <v>5</v>
      </c>
    </row>
    <row r="589" spans="3:11" ht="15" hidden="1" customHeight="1">
      <c r="C589" s="11">
        <v>616</v>
      </c>
      <c r="D589" s="48" t="s">
        <v>137</v>
      </c>
      <c r="E589" s="48">
        <v>22770</v>
      </c>
      <c r="F589" s="48">
        <v>3370</v>
      </c>
      <c r="G589" s="48">
        <v>8430</v>
      </c>
      <c r="I589" s="51">
        <v>6</v>
      </c>
      <c r="J589" s="51">
        <v>1</v>
      </c>
      <c r="K589" s="102">
        <v>6</v>
      </c>
    </row>
    <row r="590" spans="3:11" ht="15" hidden="1" customHeight="1">
      <c r="C590" s="11">
        <v>617</v>
      </c>
      <c r="D590" s="48" t="s">
        <v>138</v>
      </c>
      <c r="E590" s="48">
        <v>24460</v>
      </c>
      <c r="F590" s="48">
        <v>3370</v>
      </c>
      <c r="G590" s="48">
        <v>8430</v>
      </c>
      <c r="I590" s="51">
        <v>6</v>
      </c>
      <c r="J590" s="51">
        <v>1</v>
      </c>
      <c r="K590" s="102">
        <v>7</v>
      </c>
    </row>
    <row r="591" spans="3:11" ht="15" hidden="1" customHeight="1">
      <c r="C591" s="11">
        <v>618</v>
      </c>
      <c r="D591" s="48" t="s">
        <v>139</v>
      </c>
      <c r="E591" s="48">
        <v>26150</v>
      </c>
      <c r="F591" s="48">
        <v>3370</v>
      </c>
      <c r="G591" s="48">
        <v>8430</v>
      </c>
      <c r="I591" s="51">
        <v>6</v>
      </c>
      <c r="J591" s="51">
        <v>1</v>
      </c>
      <c r="K591" s="102">
        <v>8</v>
      </c>
    </row>
    <row r="592" spans="3:11" ht="15" hidden="1" customHeight="1">
      <c r="C592" s="11">
        <v>619</v>
      </c>
      <c r="D592" s="48" t="s">
        <v>140</v>
      </c>
      <c r="E592" s="48">
        <v>27840</v>
      </c>
      <c r="F592" s="48">
        <v>3370</v>
      </c>
      <c r="G592" s="48">
        <v>8430</v>
      </c>
      <c r="I592" s="51">
        <v>6</v>
      </c>
      <c r="J592" s="51">
        <v>1</v>
      </c>
      <c r="K592" s="102">
        <v>9</v>
      </c>
    </row>
    <row r="593" spans="3:11" ht="15" hidden="1" customHeight="1">
      <c r="C593" s="11">
        <v>6110</v>
      </c>
      <c r="D593" s="48" t="s">
        <v>141</v>
      </c>
      <c r="E593" s="48">
        <v>29530</v>
      </c>
      <c r="F593" s="48">
        <v>3370</v>
      </c>
      <c r="G593" s="48">
        <v>8430</v>
      </c>
      <c r="I593" s="51">
        <v>6</v>
      </c>
      <c r="J593" s="51">
        <v>1</v>
      </c>
      <c r="K593" s="102">
        <v>10</v>
      </c>
    </row>
    <row r="594" spans="3:11" ht="15" hidden="1" customHeight="1">
      <c r="C594" s="11">
        <v>6111</v>
      </c>
      <c r="D594" s="48" t="s">
        <v>142</v>
      </c>
      <c r="E594" s="48">
        <v>31220</v>
      </c>
      <c r="F594" s="48">
        <v>3370</v>
      </c>
      <c r="G594" s="48">
        <v>8430</v>
      </c>
      <c r="I594" s="51">
        <v>6</v>
      </c>
      <c r="J594" s="51">
        <v>1</v>
      </c>
      <c r="K594" s="102">
        <v>11</v>
      </c>
    </row>
    <row r="595" spans="3:11" ht="15" hidden="1" customHeight="1">
      <c r="C595" s="11">
        <v>6112</v>
      </c>
      <c r="D595" s="48" t="s">
        <v>143</v>
      </c>
      <c r="E595" s="48">
        <v>32910</v>
      </c>
      <c r="F595" s="48">
        <v>3370</v>
      </c>
      <c r="G595" s="48">
        <v>8430</v>
      </c>
      <c r="I595" s="51">
        <v>6</v>
      </c>
      <c r="J595" s="51">
        <v>1</v>
      </c>
      <c r="K595" s="102">
        <v>12</v>
      </c>
    </row>
    <row r="596" spans="3:11" ht="15" hidden="1" customHeight="1">
      <c r="C596" s="11">
        <v>6113</v>
      </c>
      <c r="D596" s="48" t="s">
        <v>144</v>
      </c>
      <c r="E596" s="48">
        <v>34600</v>
      </c>
      <c r="F596" s="48">
        <v>3370</v>
      </c>
      <c r="G596" s="48">
        <v>8430</v>
      </c>
      <c r="I596" s="51">
        <v>6</v>
      </c>
      <c r="J596" s="51">
        <v>1</v>
      </c>
      <c r="K596" s="102">
        <v>13</v>
      </c>
    </row>
    <row r="597" spans="3:11" ht="15" hidden="1" customHeight="1">
      <c r="C597" s="11">
        <v>6114</v>
      </c>
      <c r="D597" s="48" t="s">
        <v>145</v>
      </c>
      <c r="E597" s="48">
        <v>36290</v>
      </c>
      <c r="F597" s="48">
        <v>3370</v>
      </c>
      <c r="G597" s="48">
        <v>8430</v>
      </c>
      <c r="I597" s="51">
        <v>6</v>
      </c>
      <c r="J597" s="51">
        <v>1</v>
      </c>
      <c r="K597" s="102">
        <v>14</v>
      </c>
    </row>
    <row r="598" spans="3:11" ht="15" hidden="1" customHeight="1">
      <c r="C598" s="11">
        <v>6115</v>
      </c>
      <c r="D598" s="48" t="s">
        <v>146</v>
      </c>
      <c r="E598" s="48">
        <v>37980</v>
      </c>
      <c r="F598" s="48">
        <v>3370</v>
      </c>
      <c r="G598" s="48">
        <v>8430</v>
      </c>
      <c r="I598" s="51">
        <v>6</v>
      </c>
      <c r="J598" s="51">
        <v>1</v>
      </c>
      <c r="K598" s="102">
        <v>15</v>
      </c>
    </row>
    <row r="599" spans="3:11" ht="15" hidden="1" customHeight="1">
      <c r="C599" s="11">
        <v>6116</v>
      </c>
      <c r="D599" s="48" t="s">
        <v>147</v>
      </c>
      <c r="E599" s="48">
        <v>39670</v>
      </c>
      <c r="F599" s="48">
        <v>3370</v>
      </c>
      <c r="G599" s="48">
        <v>8430</v>
      </c>
      <c r="I599" s="51">
        <v>6</v>
      </c>
      <c r="J599" s="51">
        <v>1</v>
      </c>
      <c r="K599" s="102">
        <v>16</v>
      </c>
    </row>
    <row r="600" spans="3:11" ht="15" hidden="1" customHeight="1">
      <c r="C600" s="11">
        <v>6117</v>
      </c>
      <c r="D600" s="48" t="s">
        <v>148</v>
      </c>
      <c r="E600" s="48">
        <v>41360</v>
      </c>
      <c r="F600" s="48">
        <v>3370</v>
      </c>
      <c r="G600" s="48">
        <v>8430</v>
      </c>
      <c r="I600" s="51">
        <v>6</v>
      </c>
      <c r="J600" s="51">
        <v>1</v>
      </c>
      <c r="K600" s="102">
        <v>17</v>
      </c>
    </row>
    <row r="601" spans="3:11" ht="15" hidden="1" customHeight="1">
      <c r="C601" s="11">
        <v>6118</v>
      </c>
      <c r="D601" s="48" t="s">
        <v>149</v>
      </c>
      <c r="E601" s="48">
        <v>43050</v>
      </c>
      <c r="F601" s="48">
        <v>3370</v>
      </c>
      <c r="G601" s="48">
        <v>8430</v>
      </c>
      <c r="I601" s="51">
        <v>6</v>
      </c>
      <c r="J601" s="51">
        <v>1</v>
      </c>
      <c r="K601" s="102">
        <v>18</v>
      </c>
    </row>
    <row r="602" spans="3:11" ht="15" hidden="1" customHeight="1">
      <c r="C602" s="11">
        <v>6119</v>
      </c>
      <c r="D602" s="48" t="s">
        <v>150</v>
      </c>
      <c r="E602" s="48">
        <v>44740</v>
      </c>
      <c r="F602" s="48">
        <v>3370</v>
      </c>
      <c r="G602" s="48">
        <v>8430</v>
      </c>
      <c r="I602" s="51">
        <v>6</v>
      </c>
      <c r="J602" s="51">
        <v>1</v>
      </c>
      <c r="K602" s="102">
        <v>19</v>
      </c>
    </row>
    <row r="603" spans="3:11" ht="15" hidden="1" customHeight="1">
      <c r="C603" s="11">
        <v>6120</v>
      </c>
      <c r="D603" s="48" t="s">
        <v>151</v>
      </c>
      <c r="E603" s="48">
        <v>46430</v>
      </c>
      <c r="F603" s="48">
        <v>3370</v>
      </c>
      <c r="G603" s="48">
        <v>8430</v>
      </c>
      <c r="I603" s="51">
        <v>6</v>
      </c>
      <c r="J603" s="51">
        <v>1</v>
      </c>
      <c r="K603" s="102">
        <v>20</v>
      </c>
    </row>
    <row r="604" spans="3:11" ht="15" hidden="1" customHeight="1">
      <c r="C604" s="11">
        <v>621</v>
      </c>
      <c r="D604" s="48" t="s">
        <v>132</v>
      </c>
      <c r="E604" s="48">
        <v>16490</v>
      </c>
      <c r="F604" s="48">
        <v>3870</v>
      </c>
      <c r="G604" s="48">
        <v>9680</v>
      </c>
      <c r="I604" s="51">
        <v>6</v>
      </c>
      <c r="J604" s="51">
        <v>2</v>
      </c>
      <c r="K604" s="102">
        <v>1</v>
      </c>
    </row>
    <row r="605" spans="3:11" ht="15" hidden="1" customHeight="1">
      <c r="C605" s="11">
        <v>622</v>
      </c>
      <c r="D605" s="48" t="s">
        <v>133</v>
      </c>
      <c r="E605" s="48">
        <v>18460</v>
      </c>
      <c r="F605" s="48">
        <v>3870</v>
      </c>
      <c r="G605" s="48">
        <v>9680</v>
      </c>
      <c r="I605" s="51">
        <v>6</v>
      </c>
      <c r="J605" s="51">
        <v>2</v>
      </c>
      <c r="K605" s="102">
        <v>2</v>
      </c>
    </row>
    <row r="606" spans="3:11" ht="15" hidden="1" customHeight="1">
      <c r="C606" s="11">
        <v>623</v>
      </c>
      <c r="D606" s="48" t="s">
        <v>134</v>
      </c>
      <c r="E606" s="48">
        <v>20430</v>
      </c>
      <c r="F606" s="48">
        <v>3870</v>
      </c>
      <c r="G606" s="48">
        <v>9680</v>
      </c>
      <c r="I606" s="51">
        <v>6</v>
      </c>
      <c r="J606" s="51">
        <v>2</v>
      </c>
      <c r="K606" s="102">
        <v>3</v>
      </c>
    </row>
    <row r="607" spans="3:11" ht="15" hidden="1" customHeight="1">
      <c r="C607" s="11">
        <v>624</v>
      </c>
      <c r="D607" s="48" t="s">
        <v>135</v>
      </c>
      <c r="E607" s="48">
        <v>22400</v>
      </c>
      <c r="F607" s="48">
        <v>3870</v>
      </c>
      <c r="G607" s="48">
        <v>9680</v>
      </c>
      <c r="I607" s="51">
        <v>6</v>
      </c>
      <c r="J607" s="51">
        <v>2</v>
      </c>
      <c r="K607" s="102">
        <v>4</v>
      </c>
    </row>
    <row r="608" spans="3:11" ht="15" hidden="1" customHeight="1">
      <c r="C608" s="11">
        <v>625</v>
      </c>
      <c r="D608" s="48" t="s">
        <v>136</v>
      </c>
      <c r="E608" s="48">
        <v>24380</v>
      </c>
      <c r="F608" s="48">
        <v>3870</v>
      </c>
      <c r="G608" s="48">
        <v>9680</v>
      </c>
      <c r="I608" s="51">
        <v>6</v>
      </c>
      <c r="J608" s="51">
        <v>2</v>
      </c>
      <c r="K608" s="102">
        <v>5</v>
      </c>
    </row>
    <row r="609" spans="3:11" ht="15" hidden="1" customHeight="1">
      <c r="C609" s="11">
        <v>626</v>
      </c>
      <c r="D609" s="48" t="s">
        <v>137</v>
      </c>
      <c r="E609" s="48">
        <v>26350</v>
      </c>
      <c r="F609" s="48">
        <v>3870</v>
      </c>
      <c r="G609" s="48">
        <v>9680</v>
      </c>
      <c r="I609" s="51">
        <v>6</v>
      </c>
      <c r="J609" s="51">
        <v>2</v>
      </c>
      <c r="K609" s="102">
        <v>6</v>
      </c>
    </row>
    <row r="610" spans="3:11" ht="15" hidden="1" customHeight="1">
      <c r="C610" s="11">
        <v>627</v>
      </c>
      <c r="D610" s="48" t="s">
        <v>138</v>
      </c>
      <c r="E610" s="48">
        <v>28320</v>
      </c>
      <c r="F610" s="48">
        <v>3870</v>
      </c>
      <c r="G610" s="48">
        <v>9680</v>
      </c>
      <c r="I610" s="51">
        <v>6</v>
      </c>
      <c r="J610" s="51">
        <v>2</v>
      </c>
      <c r="K610" s="102">
        <v>7</v>
      </c>
    </row>
    <row r="611" spans="3:11" ht="15" hidden="1" customHeight="1">
      <c r="C611" s="11">
        <v>628</v>
      </c>
      <c r="D611" s="48" t="s">
        <v>139</v>
      </c>
      <c r="E611" s="48">
        <v>30290</v>
      </c>
      <c r="F611" s="48">
        <v>3870</v>
      </c>
      <c r="G611" s="48">
        <v>9680</v>
      </c>
      <c r="I611" s="51">
        <v>6</v>
      </c>
      <c r="J611" s="51">
        <v>2</v>
      </c>
      <c r="K611" s="102">
        <v>8</v>
      </c>
    </row>
    <row r="612" spans="3:11" ht="15" hidden="1" customHeight="1">
      <c r="C612" s="11">
        <v>629</v>
      </c>
      <c r="D612" s="48" t="s">
        <v>140</v>
      </c>
      <c r="E612" s="48">
        <v>32270</v>
      </c>
      <c r="F612" s="48">
        <v>3870</v>
      </c>
      <c r="G612" s="48">
        <v>9680</v>
      </c>
      <c r="I612" s="51">
        <v>6</v>
      </c>
      <c r="J612" s="51">
        <v>2</v>
      </c>
      <c r="K612" s="102">
        <v>9</v>
      </c>
    </row>
    <row r="613" spans="3:11" ht="15" hidden="1" customHeight="1">
      <c r="C613" s="11">
        <v>6210</v>
      </c>
      <c r="D613" s="48" t="s">
        <v>141</v>
      </c>
      <c r="E613" s="48">
        <v>34240</v>
      </c>
      <c r="F613" s="48">
        <v>3870</v>
      </c>
      <c r="G613" s="48">
        <v>9680</v>
      </c>
      <c r="I613" s="51">
        <v>6</v>
      </c>
      <c r="J613" s="51">
        <v>2</v>
      </c>
      <c r="K613" s="102">
        <v>10</v>
      </c>
    </row>
    <row r="614" spans="3:11" ht="15" hidden="1" customHeight="1">
      <c r="C614" s="11">
        <v>6211</v>
      </c>
      <c r="D614" s="48" t="s">
        <v>142</v>
      </c>
      <c r="E614" s="48">
        <v>36190</v>
      </c>
      <c r="F614" s="48">
        <v>3870</v>
      </c>
      <c r="G614" s="48">
        <v>9680</v>
      </c>
      <c r="I614" s="51">
        <v>6</v>
      </c>
      <c r="J614" s="51">
        <v>2</v>
      </c>
      <c r="K614" s="102">
        <v>11</v>
      </c>
    </row>
    <row r="615" spans="3:11" ht="15" hidden="1" customHeight="1">
      <c r="C615" s="11">
        <v>6212</v>
      </c>
      <c r="D615" s="48" t="s">
        <v>143</v>
      </c>
      <c r="E615" s="48">
        <v>38140</v>
      </c>
      <c r="F615" s="48">
        <v>3870</v>
      </c>
      <c r="G615" s="48">
        <v>9680</v>
      </c>
      <c r="I615" s="51">
        <v>6</v>
      </c>
      <c r="J615" s="51">
        <v>2</v>
      </c>
      <c r="K615" s="102">
        <v>12</v>
      </c>
    </row>
    <row r="616" spans="3:11" ht="15" hidden="1" customHeight="1">
      <c r="C616" s="11">
        <v>6213</v>
      </c>
      <c r="D616" s="48" t="s">
        <v>144</v>
      </c>
      <c r="E616" s="48">
        <v>40090</v>
      </c>
      <c r="F616" s="48">
        <v>3870</v>
      </c>
      <c r="G616" s="48">
        <v>9680</v>
      </c>
      <c r="I616" s="51">
        <v>6</v>
      </c>
      <c r="J616" s="51">
        <v>2</v>
      </c>
      <c r="K616" s="102">
        <v>13</v>
      </c>
    </row>
    <row r="617" spans="3:11" ht="15" hidden="1" customHeight="1">
      <c r="C617" s="11">
        <v>6214</v>
      </c>
      <c r="D617" s="48" t="s">
        <v>145</v>
      </c>
      <c r="E617" s="48">
        <v>42040</v>
      </c>
      <c r="F617" s="48">
        <v>3870</v>
      </c>
      <c r="G617" s="48">
        <v>9680</v>
      </c>
      <c r="I617" s="51">
        <v>6</v>
      </c>
      <c r="J617" s="51">
        <v>2</v>
      </c>
      <c r="K617" s="102">
        <v>14</v>
      </c>
    </row>
    <row r="618" spans="3:11" ht="15" hidden="1" customHeight="1">
      <c r="C618" s="11">
        <v>6215</v>
      </c>
      <c r="D618" s="48" t="s">
        <v>146</v>
      </c>
      <c r="E618" s="48">
        <v>43990</v>
      </c>
      <c r="F618" s="48">
        <v>3870</v>
      </c>
      <c r="G618" s="48">
        <v>9680</v>
      </c>
      <c r="I618" s="51">
        <v>6</v>
      </c>
      <c r="J618" s="51">
        <v>2</v>
      </c>
      <c r="K618" s="102">
        <v>15</v>
      </c>
    </row>
    <row r="619" spans="3:11" ht="15" hidden="1" customHeight="1">
      <c r="C619" s="11">
        <v>6216</v>
      </c>
      <c r="D619" s="48" t="s">
        <v>147</v>
      </c>
      <c r="E619" s="48">
        <v>45940</v>
      </c>
      <c r="F619" s="48">
        <v>3870</v>
      </c>
      <c r="G619" s="48">
        <v>9680</v>
      </c>
      <c r="I619" s="51">
        <v>6</v>
      </c>
      <c r="J619" s="51">
        <v>2</v>
      </c>
      <c r="K619" s="102">
        <v>16</v>
      </c>
    </row>
    <row r="620" spans="3:11" ht="15" hidden="1" customHeight="1">
      <c r="C620" s="11">
        <v>6217</v>
      </c>
      <c r="D620" s="48" t="s">
        <v>148</v>
      </c>
      <c r="E620" s="48">
        <v>47890</v>
      </c>
      <c r="F620" s="48">
        <v>3870</v>
      </c>
      <c r="G620" s="48">
        <v>9680</v>
      </c>
      <c r="I620" s="51">
        <v>6</v>
      </c>
      <c r="J620" s="51">
        <v>2</v>
      </c>
      <c r="K620" s="102">
        <v>17</v>
      </c>
    </row>
    <row r="621" spans="3:11" ht="15" hidden="1" customHeight="1">
      <c r="C621" s="11">
        <v>6218</v>
      </c>
      <c r="D621" s="48" t="s">
        <v>149</v>
      </c>
      <c r="E621" s="48">
        <v>49840</v>
      </c>
      <c r="F621" s="48">
        <v>3870</v>
      </c>
      <c r="G621" s="48">
        <v>9680</v>
      </c>
      <c r="I621" s="51">
        <v>6</v>
      </c>
      <c r="J621" s="51">
        <v>2</v>
      </c>
      <c r="K621" s="102">
        <v>18</v>
      </c>
    </row>
    <row r="622" spans="3:11" ht="15" hidden="1" customHeight="1">
      <c r="C622" s="11">
        <v>6219</v>
      </c>
      <c r="D622" s="48" t="s">
        <v>150</v>
      </c>
      <c r="E622" s="48">
        <v>51790</v>
      </c>
      <c r="F622" s="48">
        <v>3870</v>
      </c>
      <c r="G622" s="48">
        <v>9680</v>
      </c>
      <c r="I622" s="51">
        <v>6</v>
      </c>
      <c r="J622" s="51">
        <v>2</v>
      </c>
      <c r="K622" s="102">
        <v>19</v>
      </c>
    </row>
    <row r="623" spans="3:11" ht="15" hidden="1" customHeight="1">
      <c r="C623" s="11">
        <v>6220</v>
      </c>
      <c r="D623" s="48" t="s">
        <v>151</v>
      </c>
      <c r="E623" s="48">
        <v>53740</v>
      </c>
      <c r="F623" s="48">
        <v>3870</v>
      </c>
      <c r="G623" s="48">
        <v>9680</v>
      </c>
      <c r="I623" s="51">
        <v>6</v>
      </c>
      <c r="J623" s="51">
        <v>2</v>
      </c>
      <c r="K623" s="102">
        <v>20</v>
      </c>
    </row>
    <row r="624" spans="3:11" ht="15" hidden="1" customHeight="1">
      <c r="C624" s="11">
        <v>631</v>
      </c>
      <c r="D624" s="48" t="s">
        <v>132</v>
      </c>
      <c r="E624" s="48">
        <v>20790</v>
      </c>
      <c r="F624" s="48">
        <v>5070</v>
      </c>
      <c r="G624" s="48">
        <v>12670</v>
      </c>
      <c r="I624" s="51">
        <v>6</v>
      </c>
      <c r="J624" s="51">
        <v>3</v>
      </c>
      <c r="K624" s="102">
        <v>1</v>
      </c>
    </row>
    <row r="625" spans="3:11" ht="15" hidden="1" customHeight="1">
      <c r="C625" s="11">
        <v>632</v>
      </c>
      <c r="D625" s="48" t="s">
        <v>133</v>
      </c>
      <c r="E625" s="48">
        <v>23430</v>
      </c>
      <c r="F625" s="48">
        <v>5070</v>
      </c>
      <c r="G625" s="48">
        <v>12670</v>
      </c>
      <c r="I625" s="51">
        <v>6</v>
      </c>
      <c r="J625" s="51">
        <v>3</v>
      </c>
      <c r="K625" s="102">
        <v>2</v>
      </c>
    </row>
    <row r="626" spans="3:11" ht="15" hidden="1" customHeight="1">
      <c r="C626" s="11">
        <v>633</v>
      </c>
      <c r="D626" s="48" t="s">
        <v>134</v>
      </c>
      <c r="E626" s="48">
        <v>26080</v>
      </c>
      <c r="F626" s="48">
        <v>5070</v>
      </c>
      <c r="G626" s="48">
        <v>12670</v>
      </c>
      <c r="I626" s="51">
        <v>6</v>
      </c>
      <c r="J626" s="51">
        <v>3</v>
      </c>
      <c r="K626" s="102">
        <v>3</v>
      </c>
    </row>
    <row r="627" spans="3:11" ht="15" hidden="1" customHeight="1">
      <c r="C627" s="11">
        <v>634</v>
      </c>
      <c r="D627" s="48" t="s">
        <v>135</v>
      </c>
      <c r="E627" s="48">
        <v>28720</v>
      </c>
      <c r="F627" s="48">
        <v>5070</v>
      </c>
      <c r="G627" s="48">
        <v>12670</v>
      </c>
      <c r="I627" s="51">
        <v>6</v>
      </c>
      <c r="J627" s="51">
        <v>3</v>
      </c>
      <c r="K627" s="102">
        <v>4</v>
      </c>
    </row>
    <row r="628" spans="3:11" ht="15" hidden="1" customHeight="1">
      <c r="C628" s="11">
        <v>635</v>
      </c>
      <c r="D628" s="48" t="s">
        <v>136</v>
      </c>
      <c r="E628" s="48">
        <v>31370</v>
      </c>
      <c r="F628" s="48">
        <v>5070</v>
      </c>
      <c r="G628" s="48">
        <v>12670</v>
      </c>
      <c r="I628" s="51">
        <v>6</v>
      </c>
      <c r="J628" s="51">
        <v>3</v>
      </c>
      <c r="K628" s="102">
        <v>5</v>
      </c>
    </row>
    <row r="629" spans="3:11" ht="15" hidden="1" customHeight="1">
      <c r="C629" s="11">
        <v>636</v>
      </c>
      <c r="D629" s="48" t="s">
        <v>137</v>
      </c>
      <c r="E629" s="48">
        <v>34010</v>
      </c>
      <c r="F629" s="48">
        <v>5070</v>
      </c>
      <c r="G629" s="48">
        <v>12670</v>
      </c>
      <c r="I629" s="51">
        <v>6</v>
      </c>
      <c r="J629" s="51">
        <v>3</v>
      </c>
      <c r="K629" s="102">
        <v>6</v>
      </c>
    </row>
    <row r="630" spans="3:11" ht="15" hidden="1" customHeight="1">
      <c r="C630" s="11">
        <v>637</v>
      </c>
      <c r="D630" s="48" t="s">
        <v>138</v>
      </c>
      <c r="E630" s="48">
        <v>36650</v>
      </c>
      <c r="F630" s="48">
        <v>5070</v>
      </c>
      <c r="G630" s="48">
        <v>12670</v>
      </c>
      <c r="I630" s="51">
        <v>6</v>
      </c>
      <c r="J630" s="51">
        <v>3</v>
      </c>
      <c r="K630" s="102">
        <v>7</v>
      </c>
    </row>
    <row r="631" spans="3:11" ht="15" hidden="1" customHeight="1">
      <c r="C631" s="11">
        <v>638</v>
      </c>
      <c r="D631" s="48" t="s">
        <v>139</v>
      </c>
      <c r="E631" s="48">
        <v>39300</v>
      </c>
      <c r="F631" s="48">
        <v>5070</v>
      </c>
      <c r="G631" s="48">
        <v>12670</v>
      </c>
      <c r="I631" s="51">
        <v>6</v>
      </c>
      <c r="J631" s="51">
        <v>3</v>
      </c>
      <c r="K631" s="102">
        <v>8</v>
      </c>
    </row>
    <row r="632" spans="3:11" ht="15" hidden="1" customHeight="1">
      <c r="C632" s="11">
        <v>639</v>
      </c>
      <c r="D632" s="48" t="s">
        <v>140</v>
      </c>
      <c r="E632" s="48">
        <v>41940</v>
      </c>
      <c r="F632" s="48">
        <v>5070</v>
      </c>
      <c r="G632" s="48">
        <v>12670</v>
      </c>
      <c r="I632" s="51">
        <v>6</v>
      </c>
      <c r="J632" s="51">
        <v>3</v>
      </c>
      <c r="K632" s="102">
        <v>9</v>
      </c>
    </row>
    <row r="633" spans="3:11" ht="15" hidden="1" customHeight="1">
      <c r="C633" s="11">
        <v>6310</v>
      </c>
      <c r="D633" s="48" t="s">
        <v>141</v>
      </c>
      <c r="E633" s="48">
        <v>44590</v>
      </c>
      <c r="F633" s="48">
        <v>5070</v>
      </c>
      <c r="G633" s="48">
        <v>12670</v>
      </c>
      <c r="I633" s="51">
        <v>6</v>
      </c>
      <c r="J633" s="51">
        <v>3</v>
      </c>
      <c r="K633" s="102">
        <v>10</v>
      </c>
    </row>
    <row r="634" spans="3:11" ht="15" hidden="1" customHeight="1">
      <c r="C634" s="11">
        <v>6311</v>
      </c>
      <c r="D634" s="48" t="s">
        <v>142</v>
      </c>
      <c r="E634" s="48">
        <v>47160</v>
      </c>
      <c r="F634" s="48">
        <v>5070</v>
      </c>
      <c r="G634" s="48">
        <v>12670</v>
      </c>
      <c r="I634" s="51">
        <v>6</v>
      </c>
      <c r="J634" s="51">
        <v>3</v>
      </c>
      <c r="K634" s="102">
        <v>11</v>
      </c>
    </row>
    <row r="635" spans="3:11" ht="15" hidden="1" customHeight="1">
      <c r="C635" s="11">
        <v>6312</v>
      </c>
      <c r="D635" s="48" t="s">
        <v>143</v>
      </c>
      <c r="E635" s="48">
        <v>49730</v>
      </c>
      <c r="F635" s="48">
        <v>5070</v>
      </c>
      <c r="G635" s="48">
        <v>12670</v>
      </c>
      <c r="I635" s="51">
        <v>6</v>
      </c>
      <c r="J635" s="51">
        <v>3</v>
      </c>
      <c r="K635" s="102">
        <v>12</v>
      </c>
    </row>
    <row r="636" spans="3:11" ht="15" hidden="1" customHeight="1">
      <c r="C636" s="11">
        <v>6313</v>
      </c>
      <c r="D636" s="48" t="s">
        <v>144</v>
      </c>
      <c r="E636" s="48">
        <v>52300</v>
      </c>
      <c r="F636" s="48">
        <v>5070</v>
      </c>
      <c r="G636" s="48">
        <v>12670</v>
      </c>
      <c r="I636" s="51">
        <v>6</v>
      </c>
      <c r="J636" s="51">
        <v>3</v>
      </c>
      <c r="K636" s="102">
        <v>13</v>
      </c>
    </row>
    <row r="637" spans="3:11" ht="15" hidden="1" customHeight="1">
      <c r="C637" s="11">
        <v>6314</v>
      </c>
      <c r="D637" s="48" t="s">
        <v>145</v>
      </c>
      <c r="E637" s="48">
        <v>54870</v>
      </c>
      <c r="F637" s="48">
        <v>5070</v>
      </c>
      <c r="G637" s="48">
        <v>12670</v>
      </c>
      <c r="I637" s="51">
        <v>6</v>
      </c>
      <c r="J637" s="51">
        <v>3</v>
      </c>
      <c r="K637" s="102">
        <v>14</v>
      </c>
    </row>
    <row r="638" spans="3:11" ht="15" hidden="1" customHeight="1">
      <c r="C638" s="11">
        <v>6315</v>
      </c>
      <c r="D638" s="48" t="s">
        <v>146</v>
      </c>
      <c r="E638" s="48">
        <v>57440</v>
      </c>
      <c r="F638" s="48">
        <v>5070</v>
      </c>
      <c r="G638" s="48">
        <v>12670</v>
      </c>
      <c r="I638" s="51">
        <v>6</v>
      </c>
      <c r="J638" s="51">
        <v>3</v>
      </c>
      <c r="K638" s="102">
        <v>15</v>
      </c>
    </row>
    <row r="639" spans="3:11" ht="15" hidden="1" customHeight="1">
      <c r="C639" s="11">
        <v>6316</v>
      </c>
      <c r="D639" s="48" t="s">
        <v>147</v>
      </c>
      <c r="E639" s="48">
        <v>60010</v>
      </c>
      <c r="F639" s="48">
        <v>5070</v>
      </c>
      <c r="G639" s="48">
        <v>12670</v>
      </c>
      <c r="I639" s="51">
        <v>6</v>
      </c>
      <c r="J639" s="51">
        <v>3</v>
      </c>
      <c r="K639" s="102">
        <v>16</v>
      </c>
    </row>
    <row r="640" spans="3:11" ht="15" hidden="1" customHeight="1">
      <c r="C640" s="11">
        <v>6317</v>
      </c>
      <c r="D640" s="48" t="s">
        <v>148</v>
      </c>
      <c r="E640" s="48">
        <v>62580</v>
      </c>
      <c r="F640" s="48">
        <v>5070</v>
      </c>
      <c r="G640" s="48">
        <v>12670</v>
      </c>
      <c r="I640" s="51">
        <v>6</v>
      </c>
      <c r="J640" s="51">
        <v>3</v>
      </c>
      <c r="K640" s="102">
        <v>17</v>
      </c>
    </row>
    <row r="641" spans="3:11" ht="15" hidden="1" customHeight="1">
      <c r="C641" s="11">
        <v>6318</v>
      </c>
      <c r="D641" s="48" t="s">
        <v>149</v>
      </c>
      <c r="E641" s="48">
        <v>65150</v>
      </c>
      <c r="F641" s="48">
        <v>5070</v>
      </c>
      <c r="G641" s="48">
        <v>12670</v>
      </c>
      <c r="I641" s="51">
        <v>6</v>
      </c>
      <c r="J641" s="51">
        <v>3</v>
      </c>
      <c r="K641" s="102">
        <v>18</v>
      </c>
    </row>
    <row r="642" spans="3:11" ht="15" hidden="1" customHeight="1">
      <c r="C642" s="11">
        <v>6319</v>
      </c>
      <c r="D642" s="48" t="s">
        <v>150</v>
      </c>
      <c r="E642" s="48">
        <v>67720</v>
      </c>
      <c r="F642" s="48">
        <v>5070</v>
      </c>
      <c r="G642" s="48">
        <v>12670</v>
      </c>
      <c r="I642" s="51">
        <v>6</v>
      </c>
      <c r="J642" s="51">
        <v>3</v>
      </c>
      <c r="K642" s="102">
        <v>19</v>
      </c>
    </row>
    <row r="643" spans="3:11" ht="15" hidden="1" customHeight="1">
      <c r="C643" s="11">
        <v>6320</v>
      </c>
      <c r="D643" s="48" t="s">
        <v>151</v>
      </c>
      <c r="E643" s="48">
        <v>70290</v>
      </c>
      <c r="F643" s="48">
        <v>5070</v>
      </c>
      <c r="G643" s="48">
        <v>12670</v>
      </c>
      <c r="I643" s="51">
        <v>6</v>
      </c>
      <c r="J643" s="51">
        <v>3</v>
      </c>
      <c r="K643" s="102">
        <v>20</v>
      </c>
    </row>
    <row r="644" spans="3:11" ht="15" hidden="1" customHeight="1">
      <c r="C644" s="11">
        <v>641</v>
      </c>
      <c r="D644" s="48" t="s">
        <v>132</v>
      </c>
      <c r="E644" s="48">
        <v>25860</v>
      </c>
      <c r="F644" s="48">
        <v>6550</v>
      </c>
      <c r="G644" s="48">
        <v>16370</v>
      </c>
      <c r="I644" s="51">
        <v>6</v>
      </c>
      <c r="J644" s="51">
        <v>4</v>
      </c>
      <c r="K644" s="102">
        <v>1</v>
      </c>
    </row>
    <row r="645" spans="3:11" ht="15" hidden="1" customHeight="1">
      <c r="C645" s="11">
        <v>642</v>
      </c>
      <c r="D645" s="48" t="s">
        <v>133</v>
      </c>
      <c r="E645" s="48">
        <v>29290</v>
      </c>
      <c r="F645" s="48">
        <v>6550</v>
      </c>
      <c r="G645" s="48">
        <v>16370</v>
      </c>
      <c r="I645" s="51">
        <v>6</v>
      </c>
      <c r="J645" s="51">
        <v>4</v>
      </c>
      <c r="K645" s="102">
        <v>2</v>
      </c>
    </row>
    <row r="646" spans="3:11" ht="15" hidden="1" customHeight="1">
      <c r="C646" s="11">
        <v>643</v>
      </c>
      <c r="D646" s="48" t="s">
        <v>134</v>
      </c>
      <c r="E646" s="48">
        <v>32710</v>
      </c>
      <c r="F646" s="48">
        <v>6550</v>
      </c>
      <c r="G646" s="48">
        <v>16370</v>
      </c>
      <c r="I646" s="51">
        <v>6</v>
      </c>
      <c r="J646" s="51">
        <v>4</v>
      </c>
      <c r="K646" s="102">
        <v>3</v>
      </c>
    </row>
    <row r="647" spans="3:11" ht="15" hidden="1" customHeight="1">
      <c r="C647" s="11">
        <v>644</v>
      </c>
      <c r="D647" s="48" t="s">
        <v>135</v>
      </c>
      <c r="E647" s="48">
        <v>36140</v>
      </c>
      <c r="F647" s="48">
        <v>6550</v>
      </c>
      <c r="G647" s="48">
        <v>16370</v>
      </c>
      <c r="I647" s="51">
        <v>6</v>
      </c>
      <c r="J647" s="51">
        <v>4</v>
      </c>
      <c r="K647" s="102">
        <v>4</v>
      </c>
    </row>
    <row r="648" spans="3:11" ht="15" hidden="1" customHeight="1">
      <c r="C648" s="11">
        <v>645</v>
      </c>
      <c r="D648" s="48" t="s">
        <v>136</v>
      </c>
      <c r="E648" s="48">
        <v>39570</v>
      </c>
      <c r="F648" s="48">
        <v>6550</v>
      </c>
      <c r="G648" s="48">
        <v>16370</v>
      </c>
      <c r="I648" s="51">
        <v>6</v>
      </c>
      <c r="J648" s="51">
        <v>4</v>
      </c>
      <c r="K648" s="102">
        <v>5</v>
      </c>
    </row>
    <row r="649" spans="3:11" ht="15" hidden="1" customHeight="1">
      <c r="C649" s="11">
        <v>646</v>
      </c>
      <c r="D649" s="48" t="s">
        <v>137</v>
      </c>
      <c r="E649" s="48">
        <v>43000</v>
      </c>
      <c r="F649" s="48">
        <v>6550</v>
      </c>
      <c r="G649" s="48">
        <v>16370</v>
      </c>
      <c r="I649" s="51">
        <v>6</v>
      </c>
      <c r="J649" s="51">
        <v>4</v>
      </c>
      <c r="K649" s="102">
        <v>6</v>
      </c>
    </row>
    <row r="650" spans="3:11" ht="15" hidden="1" customHeight="1">
      <c r="C650" s="11">
        <v>647</v>
      </c>
      <c r="D650" s="48" t="s">
        <v>138</v>
      </c>
      <c r="E650" s="48">
        <v>46430</v>
      </c>
      <c r="F650" s="48">
        <v>6550</v>
      </c>
      <c r="G650" s="48">
        <v>16370</v>
      </c>
      <c r="I650" s="51">
        <v>6</v>
      </c>
      <c r="J650" s="51">
        <v>4</v>
      </c>
      <c r="K650" s="102">
        <v>7</v>
      </c>
    </row>
    <row r="651" spans="3:11" ht="15" hidden="1" customHeight="1">
      <c r="C651" s="11">
        <v>648</v>
      </c>
      <c r="D651" s="48" t="s">
        <v>139</v>
      </c>
      <c r="E651" s="48">
        <v>49860</v>
      </c>
      <c r="F651" s="48">
        <v>6550</v>
      </c>
      <c r="G651" s="48">
        <v>16370</v>
      </c>
      <c r="I651" s="51">
        <v>6</v>
      </c>
      <c r="J651" s="51">
        <v>4</v>
      </c>
      <c r="K651" s="102">
        <v>8</v>
      </c>
    </row>
    <row r="652" spans="3:11" ht="15" hidden="1" customHeight="1">
      <c r="C652" s="11">
        <v>649</v>
      </c>
      <c r="D652" s="48" t="s">
        <v>140</v>
      </c>
      <c r="E652" s="48">
        <v>53290</v>
      </c>
      <c r="F652" s="48">
        <v>6550</v>
      </c>
      <c r="G652" s="48">
        <v>16370</v>
      </c>
      <c r="I652" s="51">
        <v>6</v>
      </c>
      <c r="J652" s="51">
        <v>4</v>
      </c>
      <c r="K652" s="102">
        <v>9</v>
      </c>
    </row>
    <row r="653" spans="3:11" ht="15" hidden="1" customHeight="1">
      <c r="C653" s="11">
        <v>6410</v>
      </c>
      <c r="D653" s="48" t="s">
        <v>141</v>
      </c>
      <c r="E653" s="48">
        <v>56720</v>
      </c>
      <c r="F653" s="48">
        <v>6550</v>
      </c>
      <c r="G653" s="48">
        <v>16370</v>
      </c>
      <c r="I653" s="51">
        <v>6</v>
      </c>
      <c r="J653" s="51">
        <v>4</v>
      </c>
      <c r="K653" s="102">
        <v>10</v>
      </c>
    </row>
    <row r="654" spans="3:11" ht="15" hidden="1" customHeight="1">
      <c r="C654" s="11">
        <v>6411</v>
      </c>
      <c r="D654" s="48" t="s">
        <v>142</v>
      </c>
      <c r="E654" s="48">
        <v>60040</v>
      </c>
      <c r="F654" s="48">
        <v>6550</v>
      </c>
      <c r="G654" s="48">
        <v>16370</v>
      </c>
      <c r="I654" s="51">
        <v>6</v>
      </c>
      <c r="J654" s="51">
        <v>4</v>
      </c>
      <c r="K654" s="102">
        <v>11</v>
      </c>
    </row>
    <row r="655" spans="3:11" ht="15" hidden="1" customHeight="1">
      <c r="C655" s="11">
        <v>6412</v>
      </c>
      <c r="D655" s="48" t="s">
        <v>143</v>
      </c>
      <c r="E655" s="48">
        <v>63360</v>
      </c>
      <c r="F655" s="48">
        <v>6550</v>
      </c>
      <c r="G655" s="48">
        <v>16370</v>
      </c>
      <c r="I655" s="51">
        <v>6</v>
      </c>
      <c r="J655" s="51">
        <v>4</v>
      </c>
      <c r="K655" s="102">
        <v>12</v>
      </c>
    </row>
    <row r="656" spans="3:11" ht="15" hidden="1" customHeight="1">
      <c r="C656" s="11">
        <v>6413</v>
      </c>
      <c r="D656" s="48" t="s">
        <v>144</v>
      </c>
      <c r="E656" s="48">
        <v>66690</v>
      </c>
      <c r="F656" s="48">
        <v>6550</v>
      </c>
      <c r="G656" s="48">
        <v>16370</v>
      </c>
      <c r="I656" s="51">
        <v>6</v>
      </c>
      <c r="J656" s="51">
        <v>4</v>
      </c>
      <c r="K656" s="102">
        <v>13</v>
      </c>
    </row>
    <row r="657" spans="3:11" ht="15" hidden="1" customHeight="1">
      <c r="C657" s="11">
        <v>6414</v>
      </c>
      <c r="D657" s="48" t="s">
        <v>145</v>
      </c>
      <c r="E657" s="48">
        <v>70010</v>
      </c>
      <c r="F657" s="48">
        <v>6550</v>
      </c>
      <c r="G657" s="48">
        <v>16370</v>
      </c>
      <c r="I657" s="51">
        <v>6</v>
      </c>
      <c r="J657" s="51">
        <v>4</v>
      </c>
      <c r="K657" s="102">
        <v>14</v>
      </c>
    </row>
    <row r="658" spans="3:11" ht="15" hidden="1" customHeight="1">
      <c r="C658" s="11">
        <v>6415</v>
      </c>
      <c r="D658" s="48" t="s">
        <v>146</v>
      </c>
      <c r="E658" s="48">
        <v>73330</v>
      </c>
      <c r="F658" s="48">
        <v>6550</v>
      </c>
      <c r="G658" s="48">
        <v>16370</v>
      </c>
      <c r="I658" s="51">
        <v>6</v>
      </c>
      <c r="J658" s="51">
        <v>4</v>
      </c>
      <c r="K658" s="102">
        <v>15</v>
      </c>
    </row>
    <row r="659" spans="3:11" ht="15" hidden="1" customHeight="1">
      <c r="C659" s="11">
        <v>6416</v>
      </c>
      <c r="D659" s="48" t="s">
        <v>147</v>
      </c>
      <c r="E659" s="48">
        <v>76660</v>
      </c>
      <c r="F659" s="48">
        <v>6550</v>
      </c>
      <c r="G659" s="48">
        <v>16370</v>
      </c>
      <c r="I659" s="51">
        <v>6</v>
      </c>
      <c r="J659" s="51">
        <v>4</v>
      </c>
      <c r="K659" s="102">
        <v>16</v>
      </c>
    </row>
    <row r="660" spans="3:11" ht="15" hidden="1" customHeight="1">
      <c r="C660" s="11">
        <v>6417</v>
      </c>
      <c r="D660" s="48" t="s">
        <v>148</v>
      </c>
      <c r="E660" s="48">
        <v>79980</v>
      </c>
      <c r="F660" s="48">
        <v>6550</v>
      </c>
      <c r="G660" s="48">
        <v>16370</v>
      </c>
      <c r="I660" s="51">
        <v>6</v>
      </c>
      <c r="J660" s="51">
        <v>4</v>
      </c>
      <c r="K660" s="102">
        <v>17</v>
      </c>
    </row>
    <row r="661" spans="3:11" ht="15" hidden="1" customHeight="1">
      <c r="C661" s="11">
        <v>6418</v>
      </c>
      <c r="D661" s="48" t="s">
        <v>149</v>
      </c>
      <c r="E661" s="48">
        <v>83300</v>
      </c>
      <c r="F661" s="48">
        <v>6550</v>
      </c>
      <c r="G661" s="48">
        <v>16370</v>
      </c>
      <c r="I661" s="51">
        <v>6</v>
      </c>
      <c r="J661" s="51">
        <v>4</v>
      </c>
      <c r="K661" s="102">
        <v>18</v>
      </c>
    </row>
    <row r="662" spans="3:11" ht="15" hidden="1" customHeight="1">
      <c r="C662" s="11">
        <v>6419</v>
      </c>
      <c r="D662" s="48" t="s">
        <v>150</v>
      </c>
      <c r="E662" s="48">
        <v>86620</v>
      </c>
      <c r="F662" s="48">
        <v>6550</v>
      </c>
      <c r="G662" s="48">
        <v>16370</v>
      </c>
      <c r="I662" s="51">
        <v>6</v>
      </c>
      <c r="J662" s="51">
        <v>4</v>
      </c>
      <c r="K662" s="102">
        <v>19</v>
      </c>
    </row>
    <row r="663" spans="3:11" ht="15" hidden="1" customHeight="1">
      <c r="C663" s="11">
        <v>6420</v>
      </c>
      <c r="D663" s="48" t="s">
        <v>151</v>
      </c>
      <c r="E663" s="48">
        <v>89950</v>
      </c>
      <c r="F663" s="48">
        <v>6550</v>
      </c>
      <c r="G663" s="48">
        <v>16370</v>
      </c>
      <c r="I663" s="51">
        <v>6</v>
      </c>
      <c r="J663" s="51">
        <v>4</v>
      </c>
      <c r="K663" s="102">
        <v>20</v>
      </c>
    </row>
    <row r="664" spans="3:11" ht="15" hidden="1" customHeight="1">
      <c r="C664" s="11">
        <v>711</v>
      </c>
      <c r="D664" s="48" t="s">
        <v>132</v>
      </c>
      <c r="E664" s="48">
        <v>13000</v>
      </c>
      <c r="F664" s="48">
        <v>3140</v>
      </c>
      <c r="G664" s="48">
        <v>7850</v>
      </c>
      <c r="I664" s="51">
        <v>7</v>
      </c>
      <c r="J664" s="51">
        <v>1</v>
      </c>
      <c r="K664" s="102">
        <v>1</v>
      </c>
    </row>
    <row r="665" spans="3:11" ht="15" hidden="1" customHeight="1">
      <c r="C665" s="11">
        <v>712</v>
      </c>
      <c r="D665" s="48" t="s">
        <v>133</v>
      </c>
      <c r="E665" s="48">
        <v>14580</v>
      </c>
      <c r="F665" s="48">
        <v>3140</v>
      </c>
      <c r="G665" s="48">
        <v>7850</v>
      </c>
      <c r="I665" s="51">
        <v>7</v>
      </c>
      <c r="J665" s="51">
        <v>1</v>
      </c>
      <c r="K665" s="102">
        <v>2</v>
      </c>
    </row>
    <row r="666" spans="3:11" ht="15" hidden="1" customHeight="1">
      <c r="C666" s="11">
        <v>713</v>
      </c>
      <c r="D666" s="48" t="s">
        <v>134</v>
      </c>
      <c r="E666" s="48">
        <v>16160</v>
      </c>
      <c r="F666" s="48">
        <v>3140</v>
      </c>
      <c r="G666" s="48">
        <v>7850</v>
      </c>
      <c r="I666" s="51">
        <v>7</v>
      </c>
      <c r="J666" s="51">
        <v>1</v>
      </c>
      <c r="K666" s="102">
        <v>3</v>
      </c>
    </row>
    <row r="667" spans="3:11" ht="15" hidden="1" customHeight="1">
      <c r="C667" s="11">
        <v>714</v>
      </c>
      <c r="D667" s="48" t="s">
        <v>135</v>
      </c>
      <c r="E667" s="48">
        <v>17740</v>
      </c>
      <c r="F667" s="48">
        <v>3140</v>
      </c>
      <c r="G667" s="48">
        <v>7850</v>
      </c>
      <c r="I667" s="51">
        <v>7</v>
      </c>
      <c r="J667" s="51">
        <v>1</v>
      </c>
      <c r="K667" s="102">
        <v>4</v>
      </c>
    </row>
    <row r="668" spans="3:11" ht="15" hidden="1" customHeight="1">
      <c r="C668" s="11">
        <v>715</v>
      </c>
      <c r="D668" s="48" t="s">
        <v>136</v>
      </c>
      <c r="E668" s="48">
        <v>19310</v>
      </c>
      <c r="F668" s="48">
        <v>3140</v>
      </c>
      <c r="G668" s="48">
        <v>7850</v>
      </c>
      <c r="I668" s="51">
        <v>7</v>
      </c>
      <c r="J668" s="51">
        <v>1</v>
      </c>
      <c r="K668" s="102">
        <v>5</v>
      </c>
    </row>
    <row r="669" spans="3:11" ht="15" hidden="1" customHeight="1">
      <c r="C669" s="11">
        <v>716</v>
      </c>
      <c r="D669" s="48" t="s">
        <v>137</v>
      </c>
      <c r="E669" s="48">
        <v>20890</v>
      </c>
      <c r="F669" s="48">
        <v>3140</v>
      </c>
      <c r="G669" s="48">
        <v>7850</v>
      </c>
      <c r="I669" s="51">
        <v>7</v>
      </c>
      <c r="J669" s="51">
        <v>1</v>
      </c>
      <c r="K669" s="102">
        <v>6</v>
      </c>
    </row>
    <row r="670" spans="3:11" ht="15" hidden="1" customHeight="1">
      <c r="C670" s="11">
        <v>717</v>
      </c>
      <c r="D670" s="48" t="s">
        <v>138</v>
      </c>
      <c r="E670" s="48">
        <v>22470</v>
      </c>
      <c r="F670" s="48">
        <v>3140</v>
      </c>
      <c r="G670" s="48">
        <v>7850</v>
      </c>
      <c r="I670" s="51">
        <v>7</v>
      </c>
      <c r="J670" s="51">
        <v>1</v>
      </c>
      <c r="K670" s="102">
        <v>7</v>
      </c>
    </row>
    <row r="671" spans="3:11" ht="15" hidden="1" customHeight="1">
      <c r="C671" s="11">
        <v>718</v>
      </c>
      <c r="D671" s="48" t="s">
        <v>139</v>
      </c>
      <c r="E671" s="48">
        <v>24050</v>
      </c>
      <c r="F671" s="48">
        <v>3140</v>
      </c>
      <c r="G671" s="48">
        <v>7850</v>
      </c>
      <c r="I671" s="51">
        <v>7</v>
      </c>
      <c r="J671" s="51">
        <v>1</v>
      </c>
      <c r="K671" s="102">
        <v>8</v>
      </c>
    </row>
    <row r="672" spans="3:11" ht="15" hidden="1" customHeight="1">
      <c r="C672" s="11">
        <v>719</v>
      </c>
      <c r="D672" s="48" t="s">
        <v>140</v>
      </c>
      <c r="E672" s="48">
        <v>25620</v>
      </c>
      <c r="F672" s="48">
        <v>3140</v>
      </c>
      <c r="G672" s="48">
        <v>7850</v>
      </c>
      <c r="I672" s="51">
        <v>7</v>
      </c>
      <c r="J672" s="51">
        <v>1</v>
      </c>
      <c r="K672" s="102">
        <v>9</v>
      </c>
    </row>
    <row r="673" spans="3:11" ht="15" hidden="1" customHeight="1">
      <c r="C673" s="11">
        <v>7110</v>
      </c>
      <c r="D673" s="48" t="s">
        <v>141</v>
      </c>
      <c r="E673" s="48">
        <v>27200</v>
      </c>
      <c r="F673" s="48">
        <v>3140</v>
      </c>
      <c r="G673" s="48">
        <v>7850</v>
      </c>
      <c r="I673" s="51">
        <v>7</v>
      </c>
      <c r="J673" s="51">
        <v>1</v>
      </c>
      <c r="K673" s="102">
        <v>10</v>
      </c>
    </row>
    <row r="674" spans="3:11" ht="15" hidden="1" customHeight="1">
      <c r="C674" s="11">
        <v>7111</v>
      </c>
      <c r="D674" s="48" t="s">
        <v>142</v>
      </c>
      <c r="E674" s="48">
        <v>28770</v>
      </c>
      <c r="F674" s="48">
        <v>3140</v>
      </c>
      <c r="G674" s="48">
        <v>7850</v>
      </c>
      <c r="I674" s="51">
        <v>7</v>
      </c>
      <c r="J674" s="51">
        <v>1</v>
      </c>
      <c r="K674" s="102">
        <v>11</v>
      </c>
    </row>
    <row r="675" spans="3:11" ht="15" hidden="1" customHeight="1">
      <c r="C675" s="11">
        <v>7112</v>
      </c>
      <c r="D675" s="48" t="s">
        <v>143</v>
      </c>
      <c r="E675" s="48">
        <v>30350</v>
      </c>
      <c r="F675" s="48">
        <v>3140</v>
      </c>
      <c r="G675" s="48">
        <v>7850</v>
      </c>
      <c r="I675" s="51">
        <v>7</v>
      </c>
      <c r="J675" s="51">
        <v>1</v>
      </c>
      <c r="K675" s="102">
        <v>12</v>
      </c>
    </row>
    <row r="676" spans="3:11" ht="15" hidden="1" customHeight="1">
      <c r="C676" s="11">
        <v>7113</v>
      </c>
      <c r="D676" s="48" t="s">
        <v>144</v>
      </c>
      <c r="E676" s="48">
        <v>31930</v>
      </c>
      <c r="F676" s="48">
        <v>3140</v>
      </c>
      <c r="G676" s="48">
        <v>7850</v>
      </c>
      <c r="I676" s="51">
        <v>7</v>
      </c>
      <c r="J676" s="51">
        <v>1</v>
      </c>
      <c r="K676" s="102">
        <v>13</v>
      </c>
    </row>
    <row r="677" spans="3:11" ht="15" hidden="1" customHeight="1">
      <c r="C677" s="11">
        <v>7114</v>
      </c>
      <c r="D677" s="48" t="s">
        <v>145</v>
      </c>
      <c r="E677" s="48">
        <v>33500</v>
      </c>
      <c r="F677" s="48">
        <v>3140</v>
      </c>
      <c r="G677" s="48">
        <v>7850</v>
      </c>
      <c r="I677" s="51">
        <v>7</v>
      </c>
      <c r="J677" s="51">
        <v>1</v>
      </c>
      <c r="K677" s="102">
        <v>14</v>
      </c>
    </row>
    <row r="678" spans="3:11" ht="15" hidden="1" customHeight="1">
      <c r="C678" s="11">
        <v>7115</v>
      </c>
      <c r="D678" s="48" t="s">
        <v>146</v>
      </c>
      <c r="E678" s="48">
        <v>35080</v>
      </c>
      <c r="F678" s="48">
        <v>3140</v>
      </c>
      <c r="G678" s="48">
        <v>7850</v>
      </c>
      <c r="I678" s="51">
        <v>7</v>
      </c>
      <c r="J678" s="51">
        <v>1</v>
      </c>
      <c r="K678" s="102">
        <v>15</v>
      </c>
    </row>
    <row r="679" spans="3:11" ht="15" hidden="1" customHeight="1">
      <c r="C679" s="11">
        <v>7116</v>
      </c>
      <c r="D679" s="48" t="s">
        <v>147</v>
      </c>
      <c r="E679" s="48">
        <v>36650</v>
      </c>
      <c r="F679" s="48">
        <v>3140</v>
      </c>
      <c r="G679" s="48">
        <v>7850</v>
      </c>
      <c r="I679" s="51">
        <v>7</v>
      </c>
      <c r="J679" s="51">
        <v>1</v>
      </c>
      <c r="K679" s="102">
        <v>16</v>
      </c>
    </row>
    <row r="680" spans="3:11" ht="15" hidden="1" customHeight="1">
      <c r="C680" s="11">
        <v>7117</v>
      </c>
      <c r="D680" s="48" t="s">
        <v>148</v>
      </c>
      <c r="E680" s="48">
        <v>38230</v>
      </c>
      <c r="F680" s="48">
        <v>3140</v>
      </c>
      <c r="G680" s="48">
        <v>7850</v>
      </c>
      <c r="I680" s="51">
        <v>7</v>
      </c>
      <c r="J680" s="51">
        <v>1</v>
      </c>
      <c r="K680" s="102">
        <v>17</v>
      </c>
    </row>
    <row r="681" spans="3:11" ht="15" hidden="1" customHeight="1">
      <c r="C681" s="11">
        <v>7118</v>
      </c>
      <c r="D681" s="48" t="s">
        <v>149</v>
      </c>
      <c r="E681" s="48">
        <v>39800</v>
      </c>
      <c r="F681" s="48">
        <v>3140</v>
      </c>
      <c r="G681" s="48">
        <v>7850</v>
      </c>
      <c r="I681" s="51">
        <v>7</v>
      </c>
      <c r="J681" s="51">
        <v>1</v>
      </c>
      <c r="K681" s="102">
        <v>18</v>
      </c>
    </row>
    <row r="682" spans="3:11" ht="15" hidden="1" customHeight="1">
      <c r="C682" s="11">
        <v>7119</v>
      </c>
      <c r="D682" s="48" t="s">
        <v>150</v>
      </c>
      <c r="E682" s="48">
        <v>41380</v>
      </c>
      <c r="F682" s="48">
        <v>3140</v>
      </c>
      <c r="G682" s="48">
        <v>7850</v>
      </c>
      <c r="I682" s="51">
        <v>7</v>
      </c>
      <c r="J682" s="51">
        <v>1</v>
      </c>
      <c r="K682" s="102">
        <v>19</v>
      </c>
    </row>
    <row r="683" spans="3:11" ht="15" hidden="1" customHeight="1">
      <c r="C683" s="11">
        <v>7120</v>
      </c>
      <c r="D683" s="48" t="s">
        <v>151</v>
      </c>
      <c r="E683" s="48">
        <v>42950</v>
      </c>
      <c r="F683" s="48">
        <v>3140</v>
      </c>
      <c r="G683" s="48">
        <v>7850</v>
      </c>
      <c r="I683" s="51">
        <v>7</v>
      </c>
      <c r="J683" s="51">
        <v>1</v>
      </c>
      <c r="K683" s="102">
        <v>20</v>
      </c>
    </row>
    <row r="684" spans="3:11" ht="15" hidden="1" customHeight="1">
      <c r="C684" s="11">
        <v>721</v>
      </c>
      <c r="D684" s="48" t="s">
        <v>132</v>
      </c>
      <c r="E684" s="48">
        <v>15060</v>
      </c>
      <c r="F684" s="48">
        <v>3620</v>
      </c>
      <c r="G684" s="48">
        <v>9060</v>
      </c>
      <c r="I684" s="51">
        <v>7</v>
      </c>
      <c r="J684" s="51">
        <v>2</v>
      </c>
      <c r="K684" s="102">
        <v>1</v>
      </c>
    </row>
    <row r="685" spans="3:11" ht="15" hidden="1" customHeight="1">
      <c r="C685" s="11">
        <v>722</v>
      </c>
      <c r="D685" s="48" t="s">
        <v>133</v>
      </c>
      <c r="E685" s="48">
        <v>16920</v>
      </c>
      <c r="F685" s="48">
        <v>3620</v>
      </c>
      <c r="G685" s="48">
        <v>9060</v>
      </c>
      <c r="I685" s="51">
        <v>7</v>
      </c>
      <c r="J685" s="51">
        <v>2</v>
      </c>
      <c r="K685" s="102">
        <v>2</v>
      </c>
    </row>
    <row r="686" spans="3:11" ht="15" hidden="1" customHeight="1">
      <c r="C686" s="11">
        <v>723</v>
      </c>
      <c r="D686" s="48" t="s">
        <v>134</v>
      </c>
      <c r="E686" s="48">
        <v>18770</v>
      </c>
      <c r="F686" s="48">
        <v>3620</v>
      </c>
      <c r="G686" s="48">
        <v>9060</v>
      </c>
      <c r="I686" s="51">
        <v>7</v>
      </c>
      <c r="J686" s="51">
        <v>2</v>
      </c>
      <c r="K686" s="102">
        <v>3</v>
      </c>
    </row>
    <row r="687" spans="3:11" ht="15" hidden="1" customHeight="1">
      <c r="C687" s="11">
        <v>724</v>
      </c>
      <c r="D687" s="48" t="s">
        <v>135</v>
      </c>
      <c r="E687" s="48">
        <v>20620</v>
      </c>
      <c r="F687" s="48">
        <v>3620</v>
      </c>
      <c r="G687" s="48">
        <v>9060</v>
      </c>
      <c r="I687" s="51">
        <v>7</v>
      </c>
      <c r="J687" s="51">
        <v>2</v>
      </c>
      <c r="K687" s="102">
        <v>4</v>
      </c>
    </row>
    <row r="688" spans="3:11" ht="15" hidden="1" customHeight="1">
      <c r="C688" s="11">
        <v>725</v>
      </c>
      <c r="D688" s="48" t="s">
        <v>136</v>
      </c>
      <c r="E688" s="48">
        <v>22480</v>
      </c>
      <c r="F688" s="48">
        <v>3620</v>
      </c>
      <c r="G688" s="48">
        <v>9060</v>
      </c>
      <c r="I688" s="51">
        <v>7</v>
      </c>
      <c r="J688" s="51">
        <v>2</v>
      </c>
      <c r="K688" s="102">
        <v>5</v>
      </c>
    </row>
    <row r="689" spans="3:11" ht="15" hidden="1" customHeight="1">
      <c r="C689" s="11">
        <v>726</v>
      </c>
      <c r="D689" s="48" t="s">
        <v>137</v>
      </c>
      <c r="E689" s="48">
        <v>24330</v>
      </c>
      <c r="F689" s="48">
        <v>3620</v>
      </c>
      <c r="G689" s="48">
        <v>9060</v>
      </c>
      <c r="I689" s="51">
        <v>7</v>
      </c>
      <c r="J689" s="51">
        <v>2</v>
      </c>
      <c r="K689" s="102">
        <v>6</v>
      </c>
    </row>
    <row r="690" spans="3:11" ht="15" hidden="1" customHeight="1">
      <c r="C690" s="11">
        <v>727</v>
      </c>
      <c r="D690" s="48" t="s">
        <v>138</v>
      </c>
      <c r="E690" s="48">
        <v>26180</v>
      </c>
      <c r="F690" s="48">
        <v>3620</v>
      </c>
      <c r="G690" s="48">
        <v>9060</v>
      </c>
      <c r="I690" s="51">
        <v>7</v>
      </c>
      <c r="J690" s="51">
        <v>2</v>
      </c>
      <c r="K690" s="102">
        <v>7</v>
      </c>
    </row>
    <row r="691" spans="3:11" ht="15" hidden="1" customHeight="1">
      <c r="C691" s="11">
        <v>728</v>
      </c>
      <c r="D691" s="48" t="s">
        <v>139</v>
      </c>
      <c r="E691" s="48">
        <v>28040</v>
      </c>
      <c r="F691" s="48">
        <v>3620</v>
      </c>
      <c r="G691" s="48">
        <v>9060</v>
      </c>
      <c r="I691" s="51">
        <v>7</v>
      </c>
      <c r="J691" s="51">
        <v>2</v>
      </c>
      <c r="K691" s="102">
        <v>8</v>
      </c>
    </row>
    <row r="692" spans="3:11" ht="15" hidden="1" customHeight="1">
      <c r="C692" s="11">
        <v>729</v>
      </c>
      <c r="D692" s="48" t="s">
        <v>140</v>
      </c>
      <c r="E692" s="48">
        <v>29890</v>
      </c>
      <c r="F692" s="48">
        <v>3620</v>
      </c>
      <c r="G692" s="48">
        <v>9060</v>
      </c>
      <c r="I692" s="51">
        <v>7</v>
      </c>
      <c r="J692" s="51">
        <v>2</v>
      </c>
      <c r="K692" s="102">
        <v>9</v>
      </c>
    </row>
    <row r="693" spans="3:11" ht="15" hidden="1" customHeight="1">
      <c r="C693" s="11">
        <v>7210</v>
      </c>
      <c r="D693" s="48" t="s">
        <v>141</v>
      </c>
      <c r="E693" s="48">
        <v>31740</v>
      </c>
      <c r="F693" s="48">
        <v>3620</v>
      </c>
      <c r="G693" s="48">
        <v>9060</v>
      </c>
      <c r="I693" s="51">
        <v>7</v>
      </c>
      <c r="J693" s="51">
        <v>2</v>
      </c>
      <c r="K693" s="102">
        <v>10</v>
      </c>
    </row>
    <row r="694" spans="3:11" ht="15" hidden="1" customHeight="1">
      <c r="C694" s="11">
        <v>7211</v>
      </c>
      <c r="D694" s="48" t="s">
        <v>142</v>
      </c>
      <c r="E694" s="48">
        <v>33570</v>
      </c>
      <c r="F694" s="48">
        <v>3620</v>
      </c>
      <c r="G694" s="48">
        <v>9060</v>
      </c>
      <c r="I694" s="51">
        <v>7</v>
      </c>
      <c r="J694" s="51">
        <v>2</v>
      </c>
      <c r="K694" s="102">
        <v>11</v>
      </c>
    </row>
    <row r="695" spans="3:11" ht="15" hidden="1" customHeight="1">
      <c r="C695" s="11">
        <v>7212</v>
      </c>
      <c r="D695" s="48" t="s">
        <v>143</v>
      </c>
      <c r="E695" s="48">
        <v>35400</v>
      </c>
      <c r="F695" s="48">
        <v>3620</v>
      </c>
      <c r="G695" s="48">
        <v>9060</v>
      </c>
      <c r="I695" s="51">
        <v>7</v>
      </c>
      <c r="J695" s="51">
        <v>2</v>
      </c>
      <c r="K695" s="102">
        <v>12</v>
      </c>
    </row>
    <row r="696" spans="3:11" ht="15" hidden="1" customHeight="1">
      <c r="C696" s="11">
        <v>7213</v>
      </c>
      <c r="D696" s="48" t="s">
        <v>144</v>
      </c>
      <c r="E696" s="48">
        <v>37230</v>
      </c>
      <c r="F696" s="48">
        <v>3620</v>
      </c>
      <c r="G696" s="48">
        <v>9060</v>
      </c>
      <c r="I696" s="51">
        <v>7</v>
      </c>
      <c r="J696" s="51">
        <v>2</v>
      </c>
      <c r="K696" s="102">
        <v>13</v>
      </c>
    </row>
    <row r="697" spans="3:11" ht="15" hidden="1" customHeight="1">
      <c r="C697" s="11">
        <v>7214</v>
      </c>
      <c r="D697" s="48" t="s">
        <v>145</v>
      </c>
      <c r="E697" s="48">
        <v>39050</v>
      </c>
      <c r="F697" s="48">
        <v>3620</v>
      </c>
      <c r="G697" s="48">
        <v>9060</v>
      </c>
      <c r="I697" s="51">
        <v>7</v>
      </c>
      <c r="J697" s="51">
        <v>2</v>
      </c>
      <c r="K697" s="102">
        <v>14</v>
      </c>
    </row>
    <row r="698" spans="3:11" ht="15" hidden="1" customHeight="1">
      <c r="C698" s="11">
        <v>7215</v>
      </c>
      <c r="D698" s="48" t="s">
        <v>146</v>
      </c>
      <c r="E698" s="48">
        <v>40880</v>
      </c>
      <c r="F698" s="48">
        <v>3620</v>
      </c>
      <c r="G698" s="48">
        <v>9060</v>
      </c>
      <c r="I698" s="51">
        <v>7</v>
      </c>
      <c r="J698" s="51">
        <v>2</v>
      </c>
      <c r="K698" s="102">
        <v>15</v>
      </c>
    </row>
    <row r="699" spans="3:11" ht="15" hidden="1" customHeight="1">
      <c r="C699" s="11">
        <v>7216</v>
      </c>
      <c r="D699" s="48" t="s">
        <v>147</v>
      </c>
      <c r="E699" s="48">
        <v>42710</v>
      </c>
      <c r="F699" s="48">
        <v>3620</v>
      </c>
      <c r="G699" s="48">
        <v>9060</v>
      </c>
      <c r="I699" s="51">
        <v>7</v>
      </c>
      <c r="J699" s="51">
        <v>2</v>
      </c>
      <c r="K699" s="102">
        <v>16</v>
      </c>
    </row>
    <row r="700" spans="3:11" ht="15" hidden="1" customHeight="1">
      <c r="C700" s="11">
        <v>7217</v>
      </c>
      <c r="D700" s="48" t="s">
        <v>148</v>
      </c>
      <c r="E700" s="48">
        <v>44540</v>
      </c>
      <c r="F700" s="48">
        <v>3620</v>
      </c>
      <c r="G700" s="48">
        <v>9060</v>
      </c>
      <c r="I700" s="51">
        <v>7</v>
      </c>
      <c r="J700" s="51">
        <v>2</v>
      </c>
      <c r="K700" s="102">
        <v>17</v>
      </c>
    </row>
    <row r="701" spans="3:11" ht="15" hidden="1" customHeight="1">
      <c r="C701" s="11">
        <v>7218</v>
      </c>
      <c r="D701" s="48" t="s">
        <v>149</v>
      </c>
      <c r="E701" s="48">
        <v>46360</v>
      </c>
      <c r="F701" s="48">
        <v>3620</v>
      </c>
      <c r="G701" s="48">
        <v>9060</v>
      </c>
      <c r="I701" s="51">
        <v>7</v>
      </c>
      <c r="J701" s="51">
        <v>2</v>
      </c>
      <c r="K701" s="102">
        <v>18</v>
      </c>
    </row>
    <row r="702" spans="3:11" ht="15" hidden="1" customHeight="1">
      <c r="C702" s="11">
        <v>7219</v>
      </c>
      <c r="D702" s="48" t="s">
        <v>150</v>
      </c>
      <c r="E702" s="48">
        <v>48190</v>
      </c>
      <c r="F702" s="48">
        <v>3620</v>
      </c>
      <c r="G702" s="48">
        <v>9060</v>
      </c>
      <c r="I702" s="51">
        <v>7</v>
      </c>
      <c r="J702" s="51">
        <v>2</v>
      </c>
      <c r="K702" s="102">
        <v>19</v>
      </c>
    </row>
    <row r="703" spans="3:11" ht="15" hidden="1" customHeight="1">
      <c r="C703" s="11">
        <v>7220</v>
      </c>
      <c r="D703" s="48" t="s">
        <v>151</v>
      </c>
      <c r="E703" s="48">
        <v>50020</v>
      </c>
      <c r="F703" s="48">
        <v>3620</v>
      </c>
      <c r="G703" s="48">
        <v>9060</v>
      </c>
      <c r="I703" s="51">
        <v>7</v>
      </c>
      <c r="J703" s="51">
        <v>2</v>
      </c>
      <c r="K703" s="102">
        <v>20</v>
      </c>
    </row>
    <row r="704" spans="3:11" ht="15" hidden="1" customHeight="1">
      <c r="C704" s="11">
        <v>731</v>
      </c>
      <c r="D704" s="48" t="s">
        <v>132</v>
      </c>
      <c r="E704" s="48">
        <v>19220</v>
      </c>
      <c r="F704" s="48">
        <v>4800</v>
      </c>
      <c r="G704" s="48">
        <v>11990</v>
      </c>
      <c r="I704" s="51">
        <v>7</v>
      </c>
      <c r="J704" s="51">
        <v>3</v>
      </c>
      <c r="K704" s="102">
        <v>1</v>
      </c>
    </row>
    <row r="705" spans="3:11" ht="15" hidden="1" customHeight="1">
      <c r="C705" s="11">
        <v>732</v>
      </c>
      <c r="D705" s="48" t="s">
        <v>133</v>
      </c>
      <c r="E705" s="48">
        <v>21730</v>
      </c>
      <c r="F705" s="48">
        <v>4800</v>
      </c>
      <c r="G705" s="48">
        <v>11990</v>
      </c>
      <c r="I705" s="51">
        <v>7</v>
      </c>
      <c r="J705" s="51">
        <v>3</v>
      </c>
      <c r="K705" s="102">
        <v>2</v>
      </c>
    </row>
    <row r="706" spans="3:11" ht="15" hidden="1" customHeight="1">
      <c r="C706" s="11">
        <v>733</v>
      </c>
      <c r="D706" s="48" t="s">
        <v>134</v>
      </c>
      <c r="E706" s="48">
        <v>24240</v>
      </c>
      <c r="F706" s="48">
        <v>4800</v>
      </c>
      <c r="G706" s="48">
        <v>11990</v>
      </c>
      <c r="I706" s="51">
        <v>7</v>
      </c>
      <c r="J706" s="51">
        <v>3</v>
      </c>
      <c r="K706" s="102">
        <v>3</v>
      </c>
    </row>
    <row r="707" spans="3:11" ht="15" hidden="1" customHeight="1">
      <c r="C707" s="11">
        <v>734</v>
      </c>
      <c r="D707" s="48" t="s">
        <v>135</v>
      </c>
      <c r="E707" s="48">
        <v>26750</v>
      </c>
      <c r="F707" s="48">
        <v>4800</v>
      </c>
      <c r="G707" s="48">
        <v>11990</v>
      </c>
      <c r="I707" s="51">
        <v>7</v>
      </c>
      <c r="J707" s="51">
        <v>3</v>
      </c>
      <c r="K707" s="102">
        <v>4</v>
      </c>
    </row>
    <row r="708" spans="3:11" ht="15" hidden="1" customHeight="1">
      <c r="C708" s="11">
        <v>735</v>
      </c>
      <c r="D708" s="48" t="s">
        <v>136</v>
      </c>
      <c r="E708" s="48">
        <v>29270</v>
      </c>
      <c r="F708" s="48">
        <v>4800</v>
      </c>
      <c r="G708" s="48">
        <v>11990</v>
      </c>
      <c r="I708" s="51">
        <v>7</v>
      </c>
      <c r="J708" s="51">
        <v>3</v>
      </c>
      <c r="K708" s="102">
        <v>5</v>
      </c>
    </row>
    <row r="709" spans="3:11" ht="15" hidden="1" customHeight="1">
      <c r="C709" s="11">
        <v>736</v>
      </c>
      <c r="D709" s="48" t="s">
        <v>137</v>
      </c>
      <c r="E709" s="48">
        <v>31780</v>
      </c>
      <c r="F709" s="48">
        <v>4800</v>
      </c>
      <c r="G709" s="48">
        <v>11990</v>
      </c>
      <c r="I709" s="51">
        <v>7</v>
      </c>
      <c r="J709" s="51">
        <v>3</v>
      </c>
      <c r="K709" s="102">
        <v>6</v>
      </c>
    </row>
    <row r="710" spans="3:11" ht="15" hidden="1" customHeight="1">
      <c r="C710" s="11">
        <v>737</v>
      </c>
      <c r="D710" s="48" t="s">
        <v>138</v>
      </c>
      <c r="E710" s="48">
        <v>34290</v>
      </c>
      <c r="F710" s="48">
        <v>4800</v>
      </c>
      <c r="G710" s="48">
        <v>11990</v>
      </c>
      <c r="I710" s="51">
        <v>7</v>
      </c>
      <c r="J710" s="51">
        <v>3</v>
      </c>
      <c r="K710" s="102">
        <v>7</v>
      </c>
    </row>
    <row r="711" spans="3:11" ht="15" hidden="1" customHeight="1">
      <c r="C711" s="11">
        <v>738</v>
      </c>
      <c r="D711" s="48" t="s">
        <v>139</v>
      </c>
      <c r="E711" s="48">
        <v>36800</v>
      </c>
      <c r="F711" s="48">
        <v>4800</v>
      </c>
      <c r="G711" s="48">
        <v>11990</v>
      </c>
      <c r="I711" s="51">
        <v>7</v>
      </c>
      <c r="J711" s="51">
        <v>3</v>
      </c>
      <c r="K711" s="102">
        <v>8</v>
      </c>
    </row>
    <row r="712" spans="3:11" ht="15" hidden="1" customHeight="1">
      <c r="C712" s="11">
        <v>739</v>
      </c>
      <c r="D712" s="48" t="s">
        <v>140</v>
      </c>
      <c r="E712" s="48">
        <v>39320</v>
      </c>
      <c r="F712" s="48">
        <v>4800</v>
      </c>
      <c r="G712" s="48">
        <v>11990</v>
      </c>
      <c r="I712" s="51">
        <v>7</v>
      </c>
      <c r="J712" s="51">
        <v>3</v>
      </c>
      <c r="K712" s="102">
        <v>9</v>
      </c>
    </row>
    <row r="713" spans="3:11" ht="15" hidden="1" customHeight="1">
      <c r="C713" s="11">
        <v>7310</v>
      </c>
      <c r="D713" s="48" t="s">
        <v>141</v>
      </c>
      <c r="E713" s="48">
        <v>41830</v>
      </c>
      <c r="F713" s="48">
        <v>4800</v>
      </c>
      <c r="G713" s="48">
        <v>11990</v>
      </c>
      <c r="I713" s="51">
        <v>7</v>
      </c>
      <c r="J713" s="51">
        <v>3</v>
      </c>
      <c r="K713" s="102">
        <v>10</v>
      </c>
    </row>
    <row r="714" spans="3:11" ht="15" hidden="1" customHeight="1">
      <c r="C714" s="11">
        <v>7311</v>
      </c>
      <c r="D714" s="48" t="s">
        <v>142</v>
      </c>
      <c r="E714" s="48">
        <v>44260</v>
      </c>
      <c r="F714" s="48">
        <v>4800</v>
      </c>
      <c r="G714" s="48">
        <v>11990</v>
      </c>
      <c r="I714" s="51">
        <v>7</v>
      </c>
      <c r="J714" s="51">
        <v>3</v>
      </c>
      <c r="K714" s="102">
        <v>11</v>
      </c>
    </row>
    <row r="715" spans="3:11" ht="15" hidden="1" customHeight="1">
      <c r="C715" s="11">
        <v>7312</v>
      </c>
      <c r="D715" s="48" t="s">
        <v>143</v>
      </c>
      <c r="E715" s="48">
        <v>46700</v>
      </c>
      <c r="F715" s="48">
        <v>4800</v>
      </c>
      <c r="G715" s="48">
        <v>11990</v>
      </c>
      <c r="I715" s="51">
        <v>7</v>
      </c>
      <c r="J715" s="51">
        <v>3</v>
      </c>
      <c r="K715" s="102">
        <v>12</v>
      </c>
    </row>
    <row r="716" spans="3:11" ht="15" hidden="1" customHeight="1">
      <c r="C716" s="11">
        <v>7313</v>
      </c>
      <c r="D716" s="48" t="s">
        <v>144</v>
      </c>
      <c r="E716" s="48">
        <v>49130</v>
      </c>
      <c r="F716" s="48">
        <v>4800</v>
      </c>
      <c r="G716" s="48">
        <v>11990</v>
      </c>
      <c r="I716" s="51">
        <v>7</v>
      </c>
      <c r="J716" s="51">
        <v>3</v>
      </c>
      <c r="K716" s="102">
        <v>13</v>
      </c>
    </row>
    <row r="717" spans="3:11" ht="15" hidden="1" customHeight="1">
      <c r="C717" s="11">
        <v>7314</v>
      </c>
      <c r="D717" s="48" t="s">
        <v>145</v>
      </c>
      <c r="E717" s="48">
        <v>51570</v>
      </c>
      <c r="F717" s="48">
        <v>4800</v>
      </c>
      <c r="G717" s="48">
        <v>11990</v>
      </c>
      <c r="I717" s="51">
        <v>7</v>
      </c>
      <c r="J717" s="51">
        <v>3</v>
      </c>
      <c r="K717" s="102">
        <v>14</v>
      </c>
    </row>
    <row r="718" spans="3:11" ht="15" hidden="1" customHeight="1">
      <c r="C718" s="11">
        <v>7315</v>
      </c>
      <c r="D718" s="48" t="s">
        <v>146</v>
      </c>
      <c r="E718" s="48">
        <v>54000</v>
      </c>
      <c r="F718" s="48">
        <v>4800</v>
      </c>
      <c r="G718" s="48">
        <v>11990</v>
      </c>
      <c r="I718" s="51">
        <v>7</v>
      </c>
      <c r="J718" s="51">
        <v>3</v>
      </c>
      <c r="K718" s="102">
        <v>15</v>
      </c>
    </row>
    <row r="719" spans="3:11" ht="15" hidden="1" customHeight="1">
      <c r="C719" s="11">
        <v>7316</v>
      </c>
      <c r="D719" s="48" t="s">
        <v>147</v>
      </c>
      <c r="E719" s="48">
        <v>56440</v>
      </c>
      <c r="F719" s="48">
        <v>4800</v>
      </c>
      <c r="G719" s="48">
        <v>11990</v>
      </c>
      <c r="I719" s="51">
        <v>7</v>
      </c>
      <c r="J719" s="51">
        <v>3</v>
      </c>
      <c r="K719" s="102">
        <v>16</v>
      </c>
    </row>
    <row r="720" spans="3:11" ht="15" hidden="1" customHeight="1">
      <c r="C720" s="11">
        <v>7317</v>
      </c>
      <c r="D720" s="48" t="s">
        <v>148</v>
      </c>
      <c r="E720" s="48">
        <v>58870</v>
      </c>
      <c r="F720" s="48">
        <v>4800</v>
      </c>
      <c r="G720" s="48">
        <v>11990</v>
      </c>
      <c r="I720" s="51">
        <v>7</v>
      </c>
      <c r="J720" s="51">
        <v>3</v>
      </c>
      <c r="K720" s="102">
        <v>17</v>
      </c>
    </row>
    <row r="721" spans="3:11" ht="15" hidden="1" customHeight="1">
      <c r="C721" s="11">
        <v>7318</v>
      </c>
      <c r="D721" s="48" t="s">
        <v>149</v>
      </c>
      <c r="E721" s="48">
        <v>61310</v>
      </c>
      <c r="F721" s="48">
        <v>4800</v>
      </c>
      <c r="G721" s="48">
        <v>11990</v>
      </c>
      <c r="I721" s="51">
        <v>7</v>
      </c>
      <c r="J721" s="51">
        <v>3</v>
      </c>
      <c r="K721" s="102">
        <v>18</v>
      </c>
    </row>
    <row r="722" spans="3:11" ht="15" hidden="1" customHeight="1">
      <c r="C722" s="11">
        <v>7319</v>
      </c>
      <c r="D722" s="48" t="s">
        <v>150</v>
      </c>
      <c r="E722" s="48">
        <v>63740</v>
      </c>
      <c r="F722" s="48">
        <v>4800</v>
      </c>
      <c r="G722" s="48">
        <v>11990</v>
      </c>
      <c r="I722" s="51">
        <v>7</v>
      </c>
      <c r="J722" s="51">
        <v>3</v>
      </c>
      <c r="K722" s="102">
        <v>19</v>
      </c>
    </row>
    <row r="723" spans="3:11" ht="15" hidden="1" customHeight="1">
      <c r="C723" s="11">
        <v>7320</v>
      </c>
      <c r="D723" s="48" t="s">
        <v>151</v>
      </c>
      <c r="E723" s="48">
        <v>66180</v>
      </c>
      <c r="F723" s="48">
        <v>4800</v>
      </c>
      <c r="G723" s="48">
        <v>11990</v>
      </c>
      <c r="I723" s="51">
        <v>7</v>
      </c>
      <c r="J723" s="51">
        <v>3</v>
      </c>
      <c r="K723" s="102">
        <v>20</v>
      </c>
    </row>
    <row r="724" spans="3:11" ht="15" hidden="1" customHeight="1">
      <c r="C724" s="11">
        <v>741</v>
      </c>
      <c r="D724" s="48" t="s">
        <v>132</v>
      </c>
      <c r="E724" s="48">
        <v>23980</v>
      </c>
      <c r="F724" s="48">
        <v>6220</v>
      </c>
      <c r="G724" s="48">
        <v>15560</v>
      </c>
      <c r="I724" s="51">
        <v>7</v>
      </c>
      <c r="J724" s="51">
        <v>4</v>
      </c>
      <c r="K724" s="102">
        <v>1</v>
      </c>
    </row>
    <row r="725" spans="3:11" ht="15" hidden="1" customHeight="1">
      <c r="C725" s="11">
        <v>742</v>
      </c>
      <c r="D725" s="48" t="s">
        <v>133</v>
      </c>
      <c r="E725" s="48">
        <v>27260</v>
      </c>
      <c r="F725" s="48">
        <v>6220</v>
      </c>
      <c r="G725" s="48">
        <v>15560</v>
      </c>
      <c r="I725" s="51">
        <v>7</v>
      </c>
      <c r="J725" s="51">
        <v>4</v>
      </c>
      <c r="K725" s="102">
        <v>2</v>
      </c>
    </row>
    <row r="726" spans="3:11" ht="15" hidden="1" customHeight="1">
      <c r="C726" s="11">
        <v>743</v>
      </c>
      <c r="D726" s="48" t="s">
        <v>134</v>
      </c>
      <c r="E726" s="48">
        <v>30530</v>
      </c>
      <c r="F726" s="48">
        <v>6220</v>
      </c>
      <c r="G726" s="48">
        <v>15560</v>
      </c>
      <c r="I726" s="51">
        <v>7</v>
      </c>
      <c r="J726" s="51">
        <v>4</v>
      </c>
      <c r="K726" s="102">
        <v>3</v>
      </c>
    </row>
    <row r="727" spans="3:11" ht="15" hidden="1" customHeight="1">
      <c r="C727" s="11">
        <v>744</v>
      </c>
      <c r="D727" s="48" t="s">
        <v>135</v>
      </c>
      <c r="E727" s="48">
        <v>33800</v>
      </c>
      <c r="F727" s="48">
        <v>6220</v>
      </c>
      <c r="G727" s="48">
        <v>15560</v>
      </c>
      <c r="I727" s="51">
        <v>7</v>
      </c>
      <c r="J727" s="51">
        <v>4</v>
      </c>
      <c r="K727" s="102">
        <v>4</v>
      </c>
    </row>
    <row r="728" spans="3:11" ht="15" hidden="1" customHeight="1">
      <c r="C728" s="11">
        <v>745</v>
      </c>
      <c r="D728" s="48" t="s">
        <v>136</v>
      </c>
      <c r="E728" s="48">
        <v>37070</v>
      </c>
      <c r="F728" s="48">
        <v>6220</v>
      </c>
      <c r="G728" s="48">
        <v>15560</v>
      </c>
      <c r="I728" s="51">
        <v>7</v>
      </c>
      <c r="J728" s="51">
        <v>4</v>
      </c>
      <c r="K728" s="102">
        <v>5</v>
      </c>
    </row>
    <row r="729" spans="3:11" ht="15" hidden="1" customHeight="1">
      <c r="C729" s="11">
        <v>746</v>
      </c>
      <c r="D729" s="48" t="s">
        <v>137</v>
      </c>
      <c r="E729" s="48">
        <v>40340</v>
      </c>
      <c r="F729" s="48">
        <v>6220</v>
      </c>
      <c r="G729" s="48">
        <v>15560</v>
      </c>
      <c r="I729" s="51">
        <v>7</v>
      </c>
      <c r="J729" s="51">
        <v>4</v>
      </c>
      <c r="K729" s="102">
        <v>6</v>
      </c>
    </row>
    <row r="730" spans="3:11" ht="15" hidden="1" customHeight="1">
      <c r="C730" s="11">
        <v>747</v>
      </c>
      <c r="D730" s="48" t="s">
        <v>138</v>
      </c>
      <c r="E730" s="48">
        <v>43610</v>
      </c>
      <c r="F730" s="48">
        <v>6220</v>
      </c>
      <c r="G730" s="48">
        <v>15560</v>
      </c>
      <c r="I730" s="51">
        <v>7</v>
      </c>
      <c r="J730" s="51">
        <v>4</v>
      </c>
      <c r="K730" s="102">
        <v>7</v>
      </c>
    </row>
    <row r="731" spans="3:11" ht="15" hidden="1" customHeight="1">
      <c r="C731" s="11">
        <v>748</v>
      </c>
      <c r="D731" s="48" t="s">
        <v>139</v>
      </c>
      <c r="E731" s="48">
        <v>46880</v>
      </c>
      <c r="F731" s="48">
        <v>6220</v>
      </c>
      <c r="G731" s="48">
        <v>15560</v>
      </c>
      <c r="I731" s="51">
        <v>7</v>
      </c>
      <c r="J731" s="51">
        <v>4</v>
      </c>
      <c r="K731" s="102">
        <v>8</v>
      </c>
    </row>
    <row r="732" spans="3:11" ht="15" hidden="1" customHeight="1">
      <c r="C732" s="11">
        <v>749</v>
      </c>
      <c r="D732" s="48" t="s">
        <v>140</v>
      </c>
      <c r="E732" s="48">
        <v>50150</v>
      </c>
      <c r="F732" s="48">
        <v>6220</v>
      </c>
      <c r="G732" s="48">
        <v>15560</v>
      </c>
      <c r="I732" s="51">
        <v>7</v>
      </c>
      <c r="J732" s="51">
        <v>4</v>
      </c>
      <c r="K732" s="102">
        <v>9</v>
      </c>
    </row>
    <row r="733" spans="3:11" ht="15" hidden="1" customHeight="1">
      <c r="C733" s="11">
        <v>7410</v>
      </c>
      <c r="D733" s="48" t="s">
        <v>141</v>
      </c>
      <c r="E733" s="48">
        <v>53420</v>
      </c>
      <c r="F733" s="48">
        <v>6220</v>
      </c>
      <c r="G733" s="48">
        <v>15560</v>
      </c>
      <c r="I733" s="51">
        <v>7</v>
      </c>
      <c r="J733" s="51">
        <v>4</v>
      </c>
      <c r="K733" s="102">
        <v>10</v>
      </c>
    </row>
    <row r="734" spans="3:11" ht="15" hidden="1" customHeight="1">
      <c r="C734" s="11">
        <v>7411</v>
      </c>
      <c r="D734" s="48" t="s">
        <v>142</v>
      </c>
      <c r="E734" s="48">
        <v>56580</v>
      </c>
      <c r="F734" s="48">
        <v>6220</v>
      </c>
      <c r="G734" s="48">
        <v>15560</v>
      </c>
      <c r="I734" s="51">
        <v>7</v>
      </c>
      <c r="J734" s="51">
        <v>4</v>
      </c>
      <c r="K734" s="102">
        <v>11</v>
      </c>
    </row>
    <row r="735" spans="3:11" ht="15" hidden="1" customHeight="1">
      <c r="C735" s="11">
        <v>7412</v>
      </c>
      <c r="D735" s="48" t="s">
        <v>143</v>
      </c>
      <c r="E735" s="48">
        <v>59740</v>
      </c>
      <c r="F735" s="48">
        <v>6220</v>
      </c>
      <c r="G735" s="48">
        <v>15560</v>
      </c>
      <c r="I735" s="51">
        <v>7</v>
      </c>
      <c r="J735" s="51">
        <v>4</v>
      </c>
      <c r="K735" s="102">
        <v>12</v>
      </c>
    </row>
    <row r="736" spans="3:11" ht="15" hidden="1" customHeight="1">
      <c r="C736" s="11">
        <v>7413</v>
      </c>
      <c r="D736" s="48" t="s">
        <v>144</v>
      </c>
      <c r="E736" s="48">
        <v>62910</v>
      </c>
      <c r="F736" s="48">
        <v>6220</v>
      </c>
      <c r="G736" s="48">
        <v>15560</v>
      </c>
      <c r="I736" s="51">
        <v>7</v>
      </c>
      <c r="J736" s="51">
        <v>4</v>
      </c>
      <c r="K736" s="102">
        <v>13</v>
      </c>
    </row>
    <row r="737" spans="3:11" ht="15" hidden="1" customHeight="1">
      <c r="C737" s="11">
        <v>7414</v>
      </c>
      <c r="D737" s="48" t="s">
        <v>145</v>
      </c>
      <c r="E737" s="48">
        <v>66070</v>
      </c>
      <c r="F737" s="48">
        <v>6220</v>
      </c>
      <c r="G737" s="48">
        <v>15560</v>
      </c>
      <c r="I737" s="51">
        <v>7</v>
      </c>
      <c r="J737" s="51">
        <v>4</v>
      </c>
      <c r="K737" s="102">
        <v>14</v>
      </c>
    </row>
    <row r="738" spans="3:11" ht="15" hidden="1" customHeight="1">
      <c r="C738" s="11">
        <v>7415</v>
      </c>
      <c r="D738" s="48" t="s">
        <v>146</v>
      </c>
      <c r="E738" s="48">
        <v>69230</v>
      </c>
      <c r="F738" s="48">
        <v>6220</v>
      </c>
      <c r="G738" s="48">
        <v>15560</v>
      </c>
      <c r="I738" s="51">
        <v>7</v>
      </c>
      <c r="J738" s="51">
        <v>4</v>
      </c>
      <c r="K738" s="102">
        <v>15</v>
      </c>
    </row>
    <row r="739" spans="3:11" ht="15" hidden="1" customHeight="1">
      <c r="C739" s="11">
        <v>7416</v>
      </c>
      <c r="D739" s="48" t="s">
        <v>147</v>
      </c>
      <c r="E739" s="48">
        <v>72390</v>
      </c>
      <c r="F739" s="48">
        <v>6220</v>
      </c>
      <c r="G739" s="48">
        <v>15560</v>
      </c>
      <c r="I739" s="51">
        <v>7</v>
      </c>
      <c r="J739" s="51">
        <v>4</v>
      </c>
      <c r="K739" s="102">
        <v>16</v>
      </c>
    </row>
    <row r="740" spans="3:11" ht="15" hidden="1" customHeight="1">
      <c r="C740" s="11">
        <v>7417</v>
      </c>
      <c r="D740" s="48" t="s">
        <v>148</v>
      </c>
      <c r="E740" s="48">
        <v>75550</v>
      </c>
      <c r="F740" s="48">
        <v>6220</v>
      </c>
      <c r="G740" s="48">
        <v>15560</v>
      </c>
      <c r="I740" s="51">
        <v>7</v>
      </c>
      <c r="J740" s="51">
        <v>4</v>
      </c>
      <c r="K740" s="102">
        <v>17</v>
      </c>
    </row>
    <row r="741" spans="3:11" ht="15" hidden="1" customHeight="1">
      <c r="C741" s="11">
        <v>7418</v>
      </c>
      <c r="D741" s="48" t="s">
        <v>149</v>
      </c>
      <c r="E741" s="48">
        <v>78710</v>
      </c>
      <c r="F741" s="48">
        <v>6220</v>
      </c>
      <c r="G741" s="48">
        <v>15560</v>
      </c>
      <c r="I741" s="51">
        <v>7</v>
      </c>
      <c r="J741" s="51">
        <v>4</v>
      </c>
      <c r="K741" s="102">
        <v>18</v>
      </c>
    </row>
    <row r="742" spans="3:11" ht="15" hidden="1" customHeight="1">
      <c r="C742" s="11">
        <v>7419</v>
      </c>
      <c r="D742" s="48" t="s">
        <v>150</v>
      </c>
      <c r="E742" s="48">
        <v>81870</v>
      </c>
      <c r="F742" s="48">
        <v>6220</v>
      </c>
      <c r="G742" s="48">
        <v>15560</v>
      </c>
      <c r="I742" s="51">
        <v>7</v>
      </c>
      <c r="J742" s="51">
        <v>4</v>
      </c>
      <c r="K742" s="102">
        <v>19</v>
      </c>
    </row>
    <row r="743" spans="3:11" ht="15" hidden="1" customHeight="1">
      <c r="C743" s="11">
        <v>7420</v>
      </c>
      <c r="D743" s="48" t="s">
        <v>151</v>
      </c>
      <c r="E743" s="48">
        <v>85030</v>
      </c>
      <c r="F743" s="48">
        <v>6220</v>
      </c>
      <c r="G743" s="48">
        <v>15560</v>
      </c>
      <c r="I743" s="51">
        <v>7</v>
      </c>
      <c r="J743" s="51">
        <v>4</v>
      </c>
      <c r="K743" s="102">
        <v>20</v>
      </c>
    </row>
    <row r="744" spans="3:11" ht="15" hidden="1" customHeight="1">
      <c r="C744" s="11">
        <v>811</v>
      </c>
      <c r="D744" s="48" t="s">
        <v>132</v>
      </c>
      <c r="E744" s="48">
        <v>12280</v>
      </c>
      <c r="F744" s="48">
        <v>3010</v>
      </c>
      <c r="G744" s="48">
        <v>7530</v>
      </c>
      <c r="I744" s="51">
        <v>8</v>
      </c>
      <c r="J744" s="51">
        <v>1</v>
      </c>
      <c r="K744" s="102">
        <v>1</v>
      </c>
    </row>
    <row r="745" spans="3:11" ht="15" hidden="1" customHeight="1">
      <c r="C745" s="11">
        <v>812</v>
      </c>
      <c r="D745" s="48" t="s">
        <v>133</v>
      </c>
      <c r="E745" s="48">
        <v>13800</v>
      </c>
      <c r="F745" s="48">
        <v>3010</v>
      </c>
      <c r="G745" s="48">
        <v>7530</v>
      </c>
      <c r="I745" s="51">
        <v>8</v>
      </c>
      <c r="J745" s="51">
        <v>1</v>
      </c>
      <c r="K745" s="102">
        <v>2</v>
      </c>
    </row>
    <row r="746" spans="3:11" ht="15" hidden="1" customHeight="1">
      <c r="C746" s="11">
        <v>813</v>
      </c>
      <c r="D746" s="48" t="s">
        <v>134</v>
      </c>
      <c r="E746" s="48">
        <v>15320</v>
      </c>
      <c r="F746" s="48">
        <v>3010</v>
      </c>
      <c r="G746" s="48">
        <v>7530</v>
      </c>
      <c r="I746" s="51">
        <v>8</v>
      </c>
      <c r="J746" s="51">
        <v>1</v>
      </c>
      <c r="K746" s="102">
        <v>3</v>
      </c>
    </row>
    <row r="747" spans="3:11" ht="15" hidden="1" customHeight="1">
      <c r="C747" s="11">
        <v>814</v>
      </c>
      <c r="D747" s="48" t="s">
        <v>135</v>
      </c>
      <c r="E747" s="48">
        <v>16840</v>
      </c>
      <c r="F747" s="48">
        <v>3010</v>
      </c>
      <c r="G747" s="48">
        <v>7530</v>
      </c>
      <c r="I747" s="51">
        <v>8</v>
      </c>
      <c r="J747" s="51">
        <v>1</v>
      </c>
      <c r="K747" s="102">
        <v>4</v>
      </c>
    </row>
    <row r="748" spans="3:11" ht="15" hidden="1" customHeight="1">
      <c r="C748" s="11">
        <v>815</v>
      </c>
      <c r="D748" s="48" t="s">
        <v>136</v>
      </c>
      <c r="E748" s="48">
        <v>18350</v>
      </c>
      <c r="F748" s="48">
        <v>3010</v>
      </c>
      <c r="G748" s="48">
        <v>7530</v>
      </c>
      <c r="I748" s="51">
        <v>8</v>
      </c>
      <c r="J748" s="51">
        <v>1</v>
      </c>
      <c r="K748" s="102">
        <v>5</v>
      </c>
    </row>
    <row r="749" spans="3:11" ht="15" hidden="1" customHeight="1">
      <c r="C749" s="11">
        <v>816</v>
      </c>
      <c r="D749" s="48" t="s">
        <v>137</v>
      </c>
      <c r="E749" s="48">
        <v>19870</v>
      </c>
      <c r="F749" s="48">
        <v>3010</v>
      </c>
      <c r="G749" s="48">
        <v>7530</v>
      </c>
      <c r="I749" s="51">
        <v>8</v>
      </c>
      <c r="J749" s="51">
        <v>1</v>
      </c>
      <c r="K749" s="102">
        <v>6</v>
      </c>
    </row>
    <row r="750" spans="3:11" ht="15" hidden="1" customHeight="1">
      <c r="C750" s="11">
        <v>817</v>
      </c>
      <c r="D750" s="48" t="s">
        <v>138</v>
      </c>
      <c r="E750" s="48">
        <v>21390</v>
      </c>
      <c r="F750" s="48">
        <v>3010</v>
      </c>
      <c r="G750" s="48">
        <v>7530</v>
      </c>
      <c r="I750" s="51">
        <v>8</v>
      </c>
      <c r="J750" s="51">
        <v>1</v>
      </c>
      <c r="K750" s="102">
        <v>7</v>
      </c>
    </row>
    <row r="751" spans="3:11" ht="15" hidden="1" customHeight="1">
      <c r="C751" s="11">
        <v>818</v>
      </c>
      <c r="D751" s="48" t="s">
        <v>139</v>
      </c>
      <c r="E751" s="48">
        <v>22910</v>
      </c>
      <c r="F751" s="48">
        <v>3010</v>
      </c>
      <c r="G751" s="48">
        <v>7530</v>
      </c>
      <c r="I751" s="51">
        <v>8</v>
      </c>
      <c r="J751" s="51">
        <v>1</v>
      </c>
      <c r="K751" s="102">
        <v>8</v>
      </c>
    </row>
    <row r="752" spans="3:11" ht="15" hidden="1" customHeight="1">
      <c r="C752" s="11">
        <v>819</v>
      </c>
      <c r="D752" s="48" t="s">
        <v>140</v>
      </c>
      <c r="E752" s="48">
        <v>24420</v>
      </c>
      <c r="F752" s="48">
        <v>3010</v>
      </c>
      <c r="G752" s="48">
        <v>7530</v>
      </c>
      <c r="I752" s="51">
        <v>8</v>
      </c>
      <c r="J752" s="51">
        <v>1</v>
      </c>
      <c r="K752" s="102">
        <v>9</v>
      </c>
    </row>
    <row r="753" spans="3:11" ht="15" hidden="1" customHeight="1">
      <c r="C753" s="11">
        <v>8110</v>
      </c>
      <c r="D753" s="48" t="s">
        <v>141</v>
      </c>
      <c r="E753" s="48">
        <v>25940</v>
      </c>
      <c r="F753" s="48">
        <v>3010</v>
      </c>
      <c r="G753" s="48">
        <v>7530</v>
      </c>
      <c r="I753" s="51">
        <v>8</v>
      </c>
      <c r="J753" s="51">
        <v>1</v>
      </c>
      <c r="K753" s="102">
        <v>10</v>
      </c>
    </row>
    <row r="754" spans="3:11" ht="15" hidden="1" customHeight="1">
      <c r="C754" s="11">
        <v>8111</v>
      </c>
      <c r="D754" s="48" t="s">
        <v>142</v>
      </c>
      <c r="E754" s="48">
        <v>27460</v>
      </c>
      <c r="F754" s="48">
        <v>3010</v>
      </c>
      <c r="G754" s="48">
        <v>7530</v>
      </c>
      <c r="I754" s="51">
        <v>8</v>
      </c>
      <c r="J754" s="51">
        <v>1</v>
      </c>
      <c r="K754" s="102">
        <v>11</v>
      </c>
    </row>
    <row r="755" spans="3:11" ht="15" hidden="1" customHeight="1">
      <c r="C755" s="11">
        <v>8112</v>
      </c>
      <c r="D755" s="48" t="s">
        <v>143</v>
      </c>
      <c r="E755" s="48">
        <v>28970</v>
      </c>
      <c r="F755" s="48">
        <v>3010</v>
      </c>
      <c r="G755" s="48">
        <v>7530</v>
      </c>
      <c r="I755" s="51">
        <v>8</v>
      </c>
      <c r="J755" s="51">
        <v>1</v>
      </c>
      <c r="K755" s="102">
        <v>12</v>
      </c>
    </row>
    <row r="756" spans="3:11" ht="15" hidden="1" customHeight="1">
      <c r="C756" s="11">
        <v>8113</v>
      </c>
      <c r="D756" s="48" t="s">
        <v>144</v>
      </c>
      <c r="E756" s="48">
        <v>30480</v>
      </c>
      <c r="F756" s="48">
        <v>3010</v>
      </c>
      <c r="G756" s="48">
        <v>7530</v>
      </c>
      <c r="I756" s="51">
        <v>8</v>
      </c>
      <c r="J756" s="51">
        <v>1</v>
      </c>
      <c r="K756" s="102">
        <v>13</v>
      </c>
    </row>
    <row r="757" spans="3:11" ht="15" hidden="1" customHeight="1">
      <c r="C757" s="11">
        <v>8114</v>
      </c>
      <c r="D757" s="48" t="s">
        <v>145</v>
      </c>
      <c r="E757" s="48">
        <v>32000</v>
      </c>
      <c r="F757" s="48">
        <v>3010</v>
      </c>
      <c r="G757" s="48">
        <v>7530</v>
      </c>
      <c r="I757" s="51">
        <v>8</v>
      </c>
      <c r="J757" s="51">
        <v>1</v>
      </c>
      <c r="K757" s="102">
        <v>14</v>
      </c>
    </row>
    <row r="758" spans="3:11" ht="15" hidden="1" customHeight="1">
      <c r="C758" s="11">
        <v>8115</v>
      </c>
      <c r="D758" s="48" t="s">
        <v>146</v>
      </c>
      <c r="E758" s="48">
        <v>33510</v>
      </c>
      <c r="F758" s="48">
        <v>3010</v>
      </c>
      <c r="G758" s="48">
        <v>7530</v>
      </c>
      <c r="I758" s="51">
        <v>8</v>
      </c>
      <c r="J758" s="51">
        <v>1</v>
      </c>
      <c r="K758" s="102">
        <v>15</v>
      </c>
    </row>
    <row r="759" spans="3:11" ht="15" hidden="1" customHeight="1">
      <c r="C759" s="11">
        <v>8116</v>
      </c>
      <c r="D759" s="48" t="s">
        <v>147</v>
      </c>
      <c r="E759" s="48">
        <v>35020</v>
      </c>
      <c r="F759" s="48">
        <v>3010</v>
      </c>
      <c r="G759" s="48">
        <v>7530</v>
      </c>
      <c r="I759" s="51">
        <v>8</v>
      </c>
      <c r="J759" s="51">
        <v>1</v>
      </c>
      <c r="K759" s="102">
        <v>16</v>
      </c>
    </row>
    <row r="760" spans="3:11" ht="15" hidden="1" customHeight="1">
      <c r="C760" s="11">
        <v>8117</v>
      </c>
      <c r="D760" s="48" t="s">
        <v>148</v>
      </c>
      <c r="E760" s="48">
        <v>36540</v>
      </c>
      <c r="F760" s="48">
        <v>3010</v>
      </c>
      <c r="G760" s="48">
        <v>7530</v>
      </c>
      <c r="I760" s="51">
        <v>8</v>
      </c>
      <c r="J760" s="51">
        <v>1</v>
      </c>
      <c r="K760" s="102">
        <v>17</v>
      </c>
    </row>
    <row r="761" spans="3:11" ht="15" hidden="1" customHeight="1">
      <c r="C761" s="11">
        <v>8118</v>
      </c>
      <c r="D761" s="48" t="s">
        <v>149</v>
      </c>
      <c r="E761" s="48">
        <v>38050</v>
      </c>
      <c r="F761" s="48">
        <v>3010</v>
      </c>
      <c r="G761" s="48">
        <v>7530</v>
      </c>
      <c r="I761" s="51">
        <v>8</v>
      </c>
      <c r="J761" s="51">
        <v>1</v>
      </c>
      <c r="K761" s="102">
        <v>18</v>
      </c>
    </row>
    <row r="762" spans="3:11" ht="15" hidden="1" customHeight="1">
      <c r="C762" s="11">
        <v>8119</v>
      </c>
      <c r="D762" s="48" t="s">
        <v>150</v>
      </c>
      <c r="E762" s="48">
        <v>39560</v>
      </c>
      <c r="F762" s="48">
        <v>3010</v>
      </c>
      <c r="G762" s="48">
        <v>7530</v>
      </c>
      <c r="I762" s="51">
        <v>8</v>
      </c>
      <c r="J762" s="51">
        <v>1</v>
      </c>
      <c r="K762" s="102">
        <v>19</v>
      </c>
    </row>
    <row r="763" spans="3:11" ht="15" hidden="1" customHeight="1">
      <c r="C763" s="11">
        <v>8120</v>
      </c>
      <c r="D763" s="48" t="s">
        <v>151</v>
      </c>
      <c r="E763" s="48">
        <v>41080</v>
      </c>
      <c r="F763" s="48">
        <v>3010</v>
      </c>
      <c r="G763" s="48">
        <v>7530</v>
      </c>
      <c r="I763" s="51">
        <v>8</v>
      </c>
      <c r="J763" s="51">
        <v>1</v>
      </c>
      <c r="K763" s="102">
        <v>20</v>
      </c>
    </row>
    <row r="764" spans="3:11" ht="15" hidden="1" customHeight="1">
      <c r="C764" s="11">
        <v>821</v>
      </c>
      <c r="D764" s="48" t="s">
        <v>132</v>
      </c>
      <c r="E764" s="48">
        <v>14290</v>
      </c>
      <c r="F764" s="48">
        <v>3490</v>
      </c>
      <c r="G764" s="48">
        <v>8730</v>
      </c>
      <c r="I764" s="51">
        <v>8</v>
      </c>
      <c r="J764" s="51">
        <v>2</v>
      </c>
      <c r="K764" s="102">
        <v>1</v>
      </c>
    </row>
    <row r="765" spans="3:11" ht="15" hidden="1" customHeight="1">
      <c r="C765" s="11">
        <v>822</v>
      </c>
      <c r="D765" s="48" t="s">
        <v>133</v>
      </c>
      <c r="E765" s="48">
        <v>16080</v>
      </c>
      <c r="F765" s="48">
        <v>3490</v>
      </c>
      <c r="G765" s="48">
        <v>8730</v>
      </c>
      <c r="I765" s="51">
        <v>8</v>
      </c>
      <c r="J765" s="51">
        <v>2</v>
      </c>
      <c r="K765" s="102">
        <v>2</v>
      </c>
    </row>
    <row r="766" spans="3:11" ht="15" hidden="1" customHeight="1">
      <c r="C766" s="11">
        <v>823</v>
      </c>
      <c r="D766" s="48" t="s">
        <v>134</v>
      </c>
      <c r="E766" s="48">
        <v>17870</v>
      </c>
      <c r="F766" s="48">
        <v>3490</v>
      </c>
      <c r="G766" s="48">
        <v>8730</v>
      </c>
      <c r="I766" s="51">
        <v>8</v>
      </c>
      <c r="J766" s="51">
        <v>2</v>
      </c>
      <c r="K766" s="102">
        <v>3</v>
      </c>
    </row>
    <row r="767" spans="3:11" ht="15" hidden="1" customHeight="1">
      <c r="C767" s="11">
        <v>824</v>
      </c>
      <c r="D767" s="48" t="s">
        <v>135</v>
      </c>
      <c r="E767" s="48">
        <v>19660</v>
      </c>
      <c r="F767" s="48">
        <v>3490</v>
      </c>
      <c r="G767" s="48">
        <v>8730</v>
      </c>
      <c r="I767" s="51">
        <v>8</v>
      </c>
      <c r="J767" s="51">
        <v>2</v>
      </c>
      <c r="K767" s="102">
        <v>4</v>
      </c>
    </row>
    <row r="768" spans="3:11" ht="15" hidden="1" customHeight="1">
      <c r="C768" s="11">
        <v>825</v>
      </c>
      <c r="D768" s="48" t="s">
        <v>136</v>
      </c>
      <c r="E768" s="48">
        <v>21450</v>
      </c>
      <c r="F768" s="48">
        <v>3490</v>
      </c>
      <c r="G768" s="48">
        <v>8730</v>
      </c>
      <c r="I768" s="51">
        <v>8</v>
      </c>
      <c r="J768" s="51">
        <v>2</v>
      </c>
      <c r="K768" s="102">
        <v>5</v>
      </c>
    </row>
    <row r="769" spans="3:11" ht="15" hidden="1" customHeight="1">
      <c r="C769" s="11">
        <v>826</v>
      </c>
      <c r="D769" s="48" t="s">
        <v>137</v>
      </c>
      <c r="E769" s="48">
        <v>23250</v>
      </c>
      <c r="F769" s="48">
        <v>3490</v>
      </c>
      <c r="G769" s="48">
        <v>8730</v>
      </c>
      <c r="I769" s="51">
        <v>8</v>
      </c>
      <c r="J769" s="51">
        <v>2</v>
      </c>
      <c r="K769" s="102">
        <v>6</v>
      </c>
    </row>
    <row r="770" spans="3:11" ht="15" hidden="1" customHeight="1">
      <c r="C770" s="11">
        <v>827</v>
      </c>
      <c r="D770" s="48" t="s">
        <v>138</v>
      </c>
      <c r="E770" s="48">
        <v>25040</v>
      </c>
      <c r="F770" s="48">
        <v>3490</v>
      </c>
      <c r="G770" s="48">
        <v>8730</v>
      </c>
      <c r="I770" s="51">
        <v>8</v>
      </c>
      <c r="J770" s="51">
        <v>2</v>
      </c>
      <c r="K770" s="102">
        <v>7</v>
      </c>
    </row>
    <row r="771" spans="3:11" ht="15" hidden="1" customHeight="1">
      <c r="C771" s="11">
        <v>828</v>
      </c>
      <c r="D771" s="48" t="s">
        <v>139</v>
      </c>
      <c r="E771" s="48">
        <v>26830</v>
      </c>
      <c r="F771" s="48">
        <v>3490</v>
      </c>
      <c r="G771" s="48">
        <v>8730</v>
      </c>
      <c r="I771" s="51">
        <v>8</v>
      </c>
      <c r="J771" s="51">
        <v>2</v>
      </c>
      <c r="K771" s="102">
        <v>8</v>
      </c>
    </row>
    <row r="772" spans="3:11" ht="15" hidden="1" customHeight="1">
      <c r="C772" s="11">
        <v>829</v>
      </c>
      <c r="D772" s="48" t="s">
        <v>140</v>
      </c>
      <c r="E772" s="48">
        <v>28620</v>
      </c>
      <c r="F772" s="48">
        <v>3490</v>
      </c>
      <c r="G772" s="48">
        <v>8730</v>
      </c>
      <c r="I772" s="51">
        <v>8</v>
      </c>
      <c r="J772" s="51">
        <v>2</v>
      </c>
      <c r="K772" s="102">
        <v>9</v>
      </c>
    </row>
    <row r="773" spans="3:11" ht="15" hidden="1" customHeight="1">
      <c r="C773" s="11">
        <v>8210</v>
      </c>
      <c r="D773" s="48" t="s">
        <v>141</v>
      </c>
      <c r="E773" s="48">
        <v>30410</v>
      </c>
      <c r="F773" s="48">
        <v>3490</v>
      </c>
      <c r="G773" s="48">
        <v>8730</v>
      </c>
      <c r="I773" s="51">
        <v>8</v>
      </c>
      <c r="J773" s="51">
        <v>2</v>
      </c>
      <c r="K773" s="102">
        <v>10</v>
      </c>
    </row>
    <row r="774" spans="3:11" ht="15" hidden="1" customHeight="1">
      <c r="C774" s="11">
        <v>8211</v>
      </c>
      <c r="D774" s="48" t="s">
        <v>142</v>
      </c>
      <c r="E774" s="48">
        <v>32170</v>
      </c>
      <c r="F774" s="48">
        <v>3490</v>
      </c>
      <c r="G774" s="48">
        <v>8730</v>
      </c>
      <c r="I774" s="51">
        <v>8</v>
      </c>
      <c r="J774" s="51">
        <v>2</v>
      </c>
      <c r="K774" s="102">
        <v>11</v>
      </c>
    </row>
    <row r="775" spans="3:11" ht="15" hidden="1" customHeight="1">
      <c r="C775" s="11">
        <v>8212</v>
      </c>
      <c r="D775" s="48" t="s">
        <v>143</v>
      </c>
      <c r="E775" s="48">
        <v>33930</v>
      </c>
      <c r="F775" s="48">
        <v>3490</v>
      </c>
      <c r="G775" s="48">
        <v>8730</v>
      </c>
      <c r="I775" s="51">
        <v>8</v>
      </c>
      <c r="J775" s="51">
        <v>2</v>
      </c>
      <c r="K775" s="102">
        <v>12</v>
      </c>
    </row>
    <row r="776" spans="3:11" ht="15" hidden="1" customHeight="1">
      <c r="C776" s="11">
        <v>8213</v>
      </c>
      <c r="D776" s="48" t="s">
        <v>144</v>
      </c>
      <c r="E776" s="48">
        <v>35690</v>
      </c>
      <c r="F776" s="48">
        <v>3490</v>
      </c>
      <c r="G776" s="48">
        <v>8730</v>
      </c>
      <c r="I776" s="51">
        <v>8</v>
      </c>
      <c r="J776" s="51">
        <v>2</v>
      </c>
      <c r="K776" s="102">
        <v>13</v>
      </c>
    </row>
    <row r="777" spans="3:11" ht="15" hidden="1" customHeight="1">
      <c r="C777" s="11">
        <v>8214</v>
      </c>
      <c r="D777" s="48" t="s">
        <v>145</v>
      </c>
      <c r="E777" s="48">
        <v>37450</v>
      </c>
      <c r="F777" s="48">
        <v>3490</v>
      </c>
      <c r="G777" s="48">
        <v>8730</v>
      </c>
      <c r="I777" s="51">
        <v>8</v>
      </c>
      <c r="J777" s="51">
        <v>2</v>
      </c>
      <c r="K777" s="102">
        <v>14</v>
      </c>
    </row>
    <row r="778" spans="3:11" ht="15" hidden="1" customHeight="1">
      <c r="C778" s="11">
        <v>8215</v>
      </c>
      <c r="D778" s="48" t="s">
        <v>146</v>
      </c>
      <c r="E778" s="48">
        <v>39210</v>
      </c>
      <c r="F778" s="48">
        <v>3490</v>
      </c>
      <c r="G778" s="48">
        <v>8730</v>
      </c>
      <c r="I778" s="51">
        <v>8</v>
      </c>
      <c r="J778" s="51">
        <v>2</v>
      </c>
      <c r="K778" s="102">
        <v>15</v>
      </c>
    </row>
    <row r="779" spans="3:11" ht="15" hidden="1" customHeight="1">
      <c r="C779" s="11">
        <v>8216</v>
      </c>
      <c r="D779" s="48" t="s">
        <v>147</v>
      </c>
      <c r="E779" s="48">
        <v>40980</v>
      </c>
      <c r="F779" s="48">
        <v>3490</v>
      </c>
      <c r="G779" s="48">
        <v>8730</v>
      </c>
      <c r="I779" s="51">
        <v>8</v>
      </c>
      <c r="J779" s="51">
        <v>2</v>
      </c>
      <c r="K779" s="102">
        <v>16</v>
      </c>
    </row>
    <row r="780" spans="3:11" ht="15" hidden="1" customHeight="1">
      <c r="C780" s="11">
        <v>8217</v>
      </c>
      <c r="D780" s="48" t="s">
        <v>148</v>
      </c>
      <c r="E780" s="48">
        <v>42740</v>
      </c>
      <c r="F780" s="48">
        <v>3490</v>
      </c>
      <c r="G780" s="48">
        <v>8730</v>
      </c>
      <c r="I780" s="51">
        <v>8</v>
      </c>
      <c r="J780" s="51">
        <v>2</v>
      </c>
      <c r="K780" s="102">
        <v>17</v>
      </c>
    </row>
    <row r="781" spans="3:11" ht="15" hidden="1" customHeight="1">
      <c r="C781" s="11">
        <v>8218</v>
      </c>
      <c r="D781" s="48" t="s">
        <v>149</v>
      </c>
      <c r="E781" s="48">
        <v>44500</v>
      </c>
      <c r="F781" s="48">
        <v>3490</v>
      </c>
      <c r="G781" s="48">
        <v>8730</v>
      </c>
      <c r="I781" s="51">
        <v>8</v>
      </c>
      <c r="J781" s="51">
        <v>2</v>
      </c>
      <c r="K781" s="102">
        <v>18</v>
      </c>
    </row>
    <row r="782" spans="3:11" ht="15" hidden="1" customHeight="1">
      <c r="C782" s="11">
        <v>8219</v>
      </c>
      <c r="D782" s="48" t="s">
        <v>150</v>
      </c>
      <c r="E782" s="48">
        <v>46260</v>
      </c>
      <c r="F782" s="48">
        <v>3490</v>
      </c>
      <c r="G782" s="48">
        <v>8730</v>
      </c>
      <c r="I782" s="51">
        <v>8</v>
      </c>
      <c r="J782" s="51">
        <v>2</v>
      </c>
      <c r="K782" s="102">
        <v>19</v>
      </c>
    </row>
    <row r="783" spans="3:11" ht="15" hidden="1" customHeight="1">
      <c r="C783" s="11">
        <v>8220</v>
      </c>
      <c r="D783" s="48" t="s">
        <v>151</v>
      </c>
      <c r="E783" s="48">
        <v>48020</v>
      </c>
      <c r="F783" s="48">
        <v>3490</v>
      </c>
      <c r="G783" s="48">
        <v>8730</v>
      </c>
      <c r="I783" s="51">
        <v>8</v>
      </c>
      <c r="J783" s="51">
        <v>2</v>
      </c>
      <c r="K783" s="102">
        <v>20</v>
      </c>
    </row>
    <row r="784" spans="3:11" ht="15" hidden="1" customHeight="1">
      <c r="C784" s="11">
        <v>831</v>
      </c>
      <c r="D784" s="48" t="s">
        <v>132</v>
      </c>
      <c r="E784" s="48">
        <v>18380</v>
      </c>
      <c r="F784" s="48">
        <v>4650</v>
      </c>
      <c r="G784" s="48">
        <v>11640</v>
      </c>
      <c r="I784" s="51">
        <v>8</v>
      </c>
      <c r="J784" s="51">
        <v>3</v>
      </c>
      <c r="K784" s="102">
        <v>1</v>
      </c>
    </row>
    <row r="785" spans="3:11" ht="15" hidden="1" customHeight="1">
      <c r="C785" s="11">
        <v>832</v>
      </c>
      <c r="D785" s="48" t="s">
        <v>133</v>
      </c>
      <c r="E785" s="48">
        <v>20830</v>
      </c>
      <c r="F785" s="48">
        <v>4650</v>
      </c>
      <c r="G785" s="48">
        <v>11640</v>
      </c>
      <c r="I785" s="51">
        <v>8</v>
      </c>
      <c r="J785" s="51">
        <v>3</v>
      </c>
      <c r="K785" s="102">
        <v>2</v>
      </c>
    </row>
    <row r="786" spans="3:11" ht="15" hidden="1" customHeight="1">
      <c r="C786" s="11">
        <v>833</v>
      </c>
      <c r="D786" s="48" t="s">
        <v>134</v>
      </c>
      <c r="E786" s="48">
        <v>23270</v>
      </c>
      <c r="F786" s="48">
        <v>4650</v>
      </c>
      <c r="G786" s="48">
        <v>11640</v>
      </c>
      <c r="I786" s="51">
        <v>8</v>
      </c>
      <c r="J786" s="51">
        <v>3</v>
      </c>
      <c r="K786" s="102">
        <v>3</v>
      </c>
    </row>
    <row r="787" spans="3:11" ht="15" hidden="1" customHeight="1">
      <c r="C787" s="11">
        <v>834</v>
      </c>
      <c r="D787" s="48" t="s">
        <v>135</v>
      </c>
      <c r="E787" s="48">
        <v>25710</v>
      </c>
      <c r="F787" s="48">
        <v>4650</v>
      </c>
      <c r="G787" s="48">
        <v>11640</v>
      </c>
      <c r="I787" s="51">
        <v>8</v>
      </c>
      <c r="J787" s="51">
        <v>3</v>
      </c>
      <c r="K787" s="102">
        <v>4</v>
      </c>
    </row>
    <row r="788" spans="3:11" ht="15" hidden="1" customHeight="1">
      <c r="C788" s="11">
        <v>835</v>
      </c>
      <c r="D788" s="48" t="s">
        <v>136</v>
      </c>
      <c r="E788" s="48">
        <v>28160</v>
      </c>
      <c r="F788" s="48">
        <v>4650</v>
      </c>
      <c r="G788" s="48">
        <v>11640</v>
      </c>
      <c r="I788" s="51">
        <v>8</v>
      </c>
      <c r="J788" s="51">
        <v>3</v>
      </c>
      <c r="K788" s="102">
        <v>5</v>
      </c>
    </row>
    <row r="789" spans="3:11" ht="15" hidden="1" customHeight="1">
      <c r="C789" s="11">
        <v>836</v>
      </c>
      <c r="D789" s="48" t="s">
        <v>137</v>
      </c>
      <c r="E789" s="48">
        <v>30600</v>
      </c>
      <c r="F789" s="48">
        <v>4650</v>
      </c>
      <c r="G789" s="48">
        <v>11640</v>
      </c>
      <c r="I789" s="51">
        <v>8</v>
      </c>
      <c r="J789" s="51">
        <v>3</v>
      </c>
      <c r="K789" s="102">
        <v>6</v>
      </c>
    </row>
    <row r="790" spans="3:11" ht="15" hidden="1" customHeight="1">
      <c r="C790" s="11">
        <v>837</v>
      </c>
      <c r="D790" s="48" t="s">
        <v>138</v>
      </c>
      <c r="E790" s="48">
        <v>33040</v>
      </c>
      <c r="F790" s="48">
        <v>4650</v>
      </c>
      <c r="G790" s="48">
        <v>11640</v>
      </c>
      <c r="I790" s="51">
        <v>8</v>
      </c>
      <c r="J790" s="51">
        <v>3</v>
      </c>
      <c r="K790" s="102">
        <v>7</v>
      </c>
    </row>
    <row r="791" spans="3:11" ht="15" hidden="1" customHeight="1">
      <c r="C791" s="11">
        <v>838</v>
      </c>
      <c r="D791" s="48" t="s">
        <v>139</v>
      </c>
      <c r="E791" s="48">
        <v>35490</v>
      </c>
      <c r="F791" s="48">
        <v>4650</v>
      </c>
      <c r="G791" s="48">
        <v>11640</v>
      </c>
      <c r="I791" s="51">
        <v>8</v>
      </c>
      <c r="J791" s="51">
        <v>3</v>
      </c>
      <c r="K791" s="102">
        <v>8</v>
      </c>
    </row>
    <row r="792" spans="3:11" ht="15" hidden="1" customHeight="1">
      <c r="C792" s="11">
        <v>839</v>
      </c>
      <c r="D792" s="48" t="s">
        <v>140</v>
      </c>
      <c r="E792" s="48">
        <v>37930</v>
      </c>
      <c r="F792" s="48">
        <v>4650</v>
      </c>
      <c r="G792" s="48">
        <v>11640</v>
      </c>
      <c r="I792" s="51">
        <v>8</v>
      </c>
      <c r="J792" s="51">
        <v>3</v>
      </c>
      <c r="K792" s="102">
        <v>9</v>
      </c>
    </row>
    <row r="793" spans="3:11" ht="15" hidden="1" customHeight="1">
      <c r="C793" s="11">
        <v>8310</v>
      </c>
      <c r="D793" s="48" t="s">
        <v>141</v>
      </c>
      <c r="E793" s="48">
        <v>40370</v>
      </c>
      <c r="F793" s="48">
        <v>4650</v>
      </c>
      <c r="G793" s="48">
        <v>11640</v>
      </c>
      <c r="I793" s="51">
        <v>8</v>
      </c>
      <c r="J793" s="51">
        <v>3</v>
      </c>
      <c r="K793" s="102">
        <v>10</v>
      </c>
    </row>
    <row r="794" spans="3:11" ht="15" hidden="1" customHeight="1">
      <c r="C794" s="11">
        <v>8311</v>
      </c>
      <c r="D794" s="48" t="s">
        <v>142</v>
      </c>
      <c r="E794" s="48">
        <v>42740</v>
      </c>
      <c r="F794" s="48">
        <v>4650</v>
      </c>
      <c r="G794" s="48">
        <v>11640</v>
      </c>
      <c r="I794" s="51">
        <v>8</v>
      </c>
      <c r="J794" s="51">
        <v>3</v>
      </c>
      <c r="K794" s="102">
        <v>11</v>
      </c>
    </row>
    <row r="795" spans="3:11" ht="15" hidden="1" customHeight="1">
      <c r="C795" s="11">
        <v>8312</v>
      </c>
      <c r="D795" s="48" t="s">
        <v>143</v>
      </c>
      <c r="E795" s="48">
        <v>45100</v>
      </c>
      <c r="F795" s="48">
        <v>4650</v>
      </c>
      <c r="G795" s="48">
        <v>11640</v>
      </c>
      <c r="I795" s="51">
        <v>8</v>
      </c>
      <c r="J795" s="51">
        <v>3</v>
      </c>
      <c r="K795" s="102">
        <v>12</v>
      </c>
    </row>
    <row r="796" spans="3:11" ht="15" hidden="1" customHeight="1">
      <c r="C796" s="11">
        <v>8313</v>
      </c>
      <c r="D796" s="48" t="s">
        <v>144</v>
      </c>
      <c r="E796" s="48">
        <v>47460</v>
      </c>
      <c r="F796" s="48">
        <v>4650</v>
      </c>
      <c r="G796" s="48">
        <v>11640</v>
      </c>
      <c r="I796" s="51">
        <v>8</v>
      </c>
      <c r="J796" s="51">
        <v>3</v>
      </c>
      <c r="K796" s="102">
        <v>13</v>
      </c>
    </row>
    <row r="797" spans="3:11" ht="15" hidden="1" customHeight="1">
      <c r="C797" s="11">
        <v>8314</v>
      </c>
      <c r="D797" s="48" t="s">
        <v>145</v>
      </c>
      <c r="E797" s="48">
        <v>49830</v>
      </c>
      <c r="F797" s="48">
        <v>4650</v>
      </c>
      <c r="G797" s="48">
        <v>11640</v>
      </c>
      <c r="I797" s="51">
        <v>8</v>
      </c>
      <c r="J797" s="51">
        <v>3</v>
      </c>
      <c r="K797" s="102">
        <v>14</v>
      </c>
    </row>
    <row r="798" spans="3:11" ht="15" hidden="1" customHeight="1">
      <c r="C798" s="11">
        <v>8315</v>
      </c>
      <c r="D798" s="48" t="s">
        <v>146</v>
      </c>
      <c r="E798" s="48">
        <v>52190</v>
      </c>
      <c r="F798" s="48">
        <v>4650</v>
      </c>
      <c r="G798" s="48">
        <v>11640</v>
      </c>
      <c r="I798" s="51">
        <v>8</v>
      </c>
      <c r="J798" s="51">
        <v>3</v>
      </c>
      <c r="K798" s="102">
        <v>15</v>
      </c>
    </row>
    <row r="799" spans="3:11" ht="15" hidden="1" customHeight="1">
      <c r="C799" s="11">
        <v>8316</v>
      </c>
      <c r="D799" s="48" t="s">
        <v>147</v>
      </c>
      <c r="E799" s="48">
        <v>54560</v>
      </c>
      <c r="F799" s="48">
        <v>4650</v>
      </c>
      <c r="G799" s="48">
        <v>11640</v>
      </c>
      <c r="I799" s="51">
        <v>8</v>
      </c>
      <c r="J799" s="51">
        <v>3</v>
      </c>
      <c r="K799" s="102">
        <v>16</v>
      </c>
    </row>
    <row r="800" spans="3:11" ht="15" hidden="1" customHeight="1">
      <c r="C800" s="11">
        <v>8317</v>
      </c>
      <c r="D800" s="48" t="s">
        <v>148</v>
      </c>
      <c r="E800" s="48">
        <v>56920</v>
      </c>
      <c r="F800" s="48">
        <v>4650</v>
      </c>
      <c r="G800" s="48">
        <v>11640</v>
      </c>
      <c r="I800" s="51">
        <v>8</v>
      </c>
      <c r="J800" s="51">
        <v>3</v>
      </c>
      <c r="K800" s="102">
        <v>17</v>
      </c>
    </row>
    <row r="801" spans="3:11" ht="15" hidden="1" customHeight="1">
      <c r="C801" s="11">
        <v>8318</v>
      </c>
      <c r="D801" s="48" t="s">
        <v>149</v>
      </c>
      <c r="E801" s="48">
        <v>59290</v>
      </c>
      <c r="F801" s="48">
        <v>4650</v>
      </c>
      <c r="G801" s="48">
        <v>11640</v>
      </c>
      <c r="I801" s="51">
        <v>8</v>
      </c>
      <c r="J801" s="51">
        <v>3</v>
      </c>
      <c r="K801" s="102">
        <v>18</v>
      </c>
    </row>
    <row r="802" spans="3:11" ht="15" hidden="1" customHeight="1">
      <c r="C802" s="11">
        <v>8319</v>
      </c>
      <c r="D802" s="48" t="s">
        <v>150</v>
      </c>
      <c r="E802" s="48">
        <v>61650</v>
      </c>
      <c r="F802" s="48">
        <v>4650</v>
      </c>
      <c r="G802" s="48">
        <v>11640</v>
      </c>
      <c r="I802" s="51">
        <v>8</v>
      </c>
      <c r="J802" s="51">
        <v>3</v>
      </c>
      <c r="K802" s="102">
        <v>19</v>
      </c>
    </row>
    <row r="803" spans="3:11" ht="15" hidden="1" customHeight="1">
      <c r="C803" s="11">
        <v>8320</v>
      </c>
      <c r="D803" s="48" t="s">
        <v>151</v>
      </c>
      <c r="E803" s="48">
        <v>64010</v>
      </c>
      <c r="F803" s="48">
        <v>4650</v>
      </c>
      <c r="G803" s="48">
        <v>11640</v>
      </c>
      <c r="I803" s="51">
        <v>8</v>
      </c>
      <c r="J803" s="51">
        <v>3</v>
      </c>
      <c r="K803" s="102">
        <v>20</v>
      </c>
    </row>
    <row r="804" spans="3:11" ht="15" hidden="1" customHeight="1">
      <c r="C804" s="11">
        <v>841</v>
      </c>
      <c r="D804" s="48" t="s">
        <v>132</v>
      </c>
      <c r="E804" s="48">
        <v>22990</v>
      </c>
      <c r="F804" s="48">
        <v>6050</v>
      </c>
      <c r="G804" s="48">
        <v>15130</v>
      </c>
      <c r="I804" s="51">
        <v>8</v>
      </c>
      <c r="J804" s="51">
        <v>4</v>
      </c>
      <c r="K804" s="102">
        <v>1</v>
      </c>
    </row>
    <row r="805" spans="3:11" ht="15" hidden="1" customHeight="1">
      <c r="C805" s="11">
        <v>842</v>
      </c>
      <c r="D805" s="48" t="s">
        <v>133</v>
      </c>
      <c r="E805" s="48">
        <v>26180</v>
      </c>
      <c r="F805" s="48">
        <v>6050</v>
      </c>
      <c r="G805" s="48">
        <v>15130</v>
      </c>
      <c r="I805" s="51">
        <v>8</v>
      </c>
      <c r="J805" s="51">
        <v>4</v>
      </c>
      <c r="K805" s="102">
        <v>2</v>
      </c>
    </row>
    <row r="806" spans="3:11" ht="15" hidden="1" customHeight="1">
      <c r="C806" s="11">
        <v>843</v>
      </c>
      <c r="D806" s="48" t="s">
        <v>134</v>
      </c>
      <c r="E806" s="48">
        <v>29370</v>
      </c>
      <c r="F806" s="48">
        <v>6050</v>
      </c>
      <c r="G806" s="48">
        <v>15130</v>
      </c>
      <c r="I806" s="51">
        <v>8</v>
      </c>
      <c r="J806" s="51">
        <v>4</v>
      </c>
      <c r="K806" s="102">
        <v>3</v>
      </c>
    </row>
    <row r="807" spans="3:11" ht="15" hidden="1" customHeight="1">
      <c r="C807" s="11">
        <v>844</v>
      </c>
      <c r="D807" s="48" t="s">
        <v>135</v>
      </c>
      <c r="E807" s="48">
        <v>32560</v>
      </c>
      <c r="F807" s="48">
        <v>6050</v>
      </c>
      <c r="G807" s="48">
        <v>15130</v>
      </c>
      <c r="I807" s="51">
        <v>8</v>
      </c>
      <c r="J807" s="51">
        <v>4</v>
      </c>
      <c r="K807" s="102">
        <v>4</v>
      </c>
    </row>
    <row r="808" spans="3:11" ht="15" hidden="1" customHeight="1">
      <c r="C808" s="11">
        <v>845</v>
      </c>
      <c r="D808" s="48" t="s">
        <v>136</v>
      </c>
      <c r="E808" s="48">
        <v>35750</v>
      </c>
      <c r="F808" s="48">
        <v>6050</v>
      </c>
      <c r="G808" s="48">
        <v>15130</v>
      </c>
      <c r="I808" s="51">
        <v>8</v>
      </c>
      <c r="J808" s="51">
        <v>4</v>
      </c>
      <c r="K808" s="102">
        <v>5</v>
      </c>
    </row>
    <row r="809" spans="3:11" ht="15" hidden="1" customHeight="1">
      <c r="C809" s="11">
        <v>846</v>
      </c>
      <c r="D809" s="48" t="s">
        <v>137</v>
      </c>
      <c r="E809" s="48">
        <v>38940</v>
      </c>
      <c r="F809" s="48">
        <v>6050</v>
      </c>
      <c r="G809" s="48">
        <v>15130</v>
      </c>
      <c r="I809" s="51">
        <v>8</v>
      </c>
      <c r="J809" s="51">
        <v>4</v>
      </c>
      <c r="K809" s="102">
        <v>6</v>
      </c>
    </row>
    <row r="810" spans="3:11" ht="15" hidden="1" customHeight="1">
      <c r="C810" s="11">
        <v>847</v>
      </c>
      <c r="D810" s="48" t="s">
        <v>138</v>
      </c>
      <c r="E810" s="48">
        <v>42130</v>
      </c>
      <c r="F810" s="48">
        <v>6050</v>
      </c>
      <c r="G810" s="48">
        <v>15130</v>
      </c>
      <c r="I810" s="51">
        <v>8</v>
      </c>
      <c r="J810" s="51">
        <v>4</v>
      </c>
      <c r="K810" s="102">
        <v>7</v>
      </c>
    </row>
    <row r="811" spans="3:11" ht="15" hidden="1" customHeight="1">
      <c r="C811" s="11">
        <v>848</v>
      </c>
      <c r="D811" s="48" t="s">
        <v>139</v>
      </c>
      <c r="E811" s="48">
        <v>45320</v>
      </c>
      <c r="F811" s="48">
        <v>6050</v>
      </c>
      <c r="G811" s="48">
        <v>15130</v>
      </c>
      <c r="I811" s="51">
        <v>8</v>
      </c>
      <c r="J811" s="51">
        <v>4</v>
      </c>
      <c r="K811" s="102">
        <v>8</v>
      </c>
    </row>
    <row r="812" spans="3:11" ht="15" hidden="1" customHeight="1">
      <c r="C812" s="11">
        <v>849</v>
      </c>
      <c r="D812" s="48" t="s">
        <v>140</v>
      </c>
      <c r="E812" s="48">
        <v>48510</v>
      </c>
      <c r="F812" s="48">
        <v>6050</v>
      </c>
      <c r="G812" s="48">
        <v>15130</v>
      </c>
      <c r="I812" s="51">
        <v>8</v>
      </c>
      <c r="J812" s="51">
        <v>4</v>
      </c>
      <c r="K812" s="102">
        <v>9</v>
      </c>
    </row>
    <row r="813" spans="3:11" ht="15" hidden="1" customHeight="1">
      <c r="C813" s="11">
        <v>8410</v>
      </c>
      <c r="D813" s="48" t="s">
        <v>141</v>
      </c>
      <c r="E813" s="48">
        <v>51700</v>
      </c>
      <c r="F813" s="48">
        <v>6050</v>
      </c>
      <c r="G813" s="48">
        <v>15130</v>
      </c>
      <c r="I813" s="51">
        <v>8</v>
      </c>
      <c r="J813" s="51">
        <v>4</v>
      </c>
      <c r="K813" s="102">
        <v>10</v>
      </c>
    </row>
    <row r="814" spans="3:11" ht="15" hidden="1" customHeight="1">
      <c r="C814" s="11">
        <v>8411</v>
      </c>
      <c r="D814" s="48" t="s">
        <v>142</v>
      </c>
      <c r="E814" s="48">
        <v>54770</v>
      </c>
      <c r="F814" s="48">
        <v>6050</v>
      </c>
      <c r="G814" s="48">
        <v>15130</v>
      </c>
      <c r="I814" s="51">
        <v>8</v>
      </c>
      <c r="J814" s="51">
        <v>4</v>
      </c>
      <c r="K814" s="102">
        <v>11</v>
      </c>
    </row>
    <row r="815" spans="3:11" ht="15" hidden="1" customHeight="1">
      <c r="C815" s="11">
        <v>8412</v>
      </c>
      <c r="D815" s="48" t="s">
        <v>143</v>
      </c>
      <c r="E815" s="48">
        <v>57850</v>
      </c>
      <c r="F815" s="48">
        <v>6050</v>
      </c>
      <c r="G815" s="48">
        <v>15130</v>
      </c>
      <c r="I815" s="51">
        <v>8</v>
      </c>
      <c r="J815" s="51">
        <v>4</v>
      </c>
      <c r="K815" s="102">
        <v>12</v>
      </c>
    </row>
    <row r="816" spans="3:11" ht="15" hidden="1" customHeight="1">
      <c r="C816" s="11">
        <v>8413</v>
      </c>
      <c r="D816" s="48" t="s">
        <v>144</v>
      </c>
      <c r="E816" s="48">
        <v>60930</v>
      </c>
      <c r="F816" s="48">
        <v>6050</v>
      </c>
      <c r="G816" s="48">
        <v>15130</v>
      </c>
      <c r="I816" s="51">
        <v>8</v>
      </c>
      <c r="J816" s="51">
        <v>4</v>
      </c>
      <c r="K816" s="102">
        <v>13</v>
      </c>
    </row>
    <row r="817" spans="3:11" ht="15" hidden="1" customHeight="1">
      <c r="C817" s="11">
        <v>8414</v>
      </c>
      <c r="D817" s="48" t="s">
        <v>145</v>
      </c>
      <c r="E817" s="48">
        <v>64000</v>
      </c>
      <c r="F817" s="48">
        <v>6050</v>
      </c>
      <c r="G817" s="48">
        <v>15130</v>
      </c>
      <c r="I817" s="51">
        <v>8</v>
      </c>
      <c r="J817" s="51">
        <v>4</v>
      </c>
      <c r="K817" s="102">
        <v>14</v>
      </c>
    </row>
    <row r="818" spans="3:11" ht="15" hidden="1" customHeight="1">
      <c r="C818" s="11">
        <v>8415</v>
      </c>
      <c r="D818" s="48" t="s">
        <v>146</v>
      </c>
      <c r="E818" s="48">
        <v>67080</v>
      </c>
      <c r="F818" s="48">
        <v>6050</v>
      </c>
      <c r="G818" s="48">
        <v>15130</v>
      </c>
      <c r="I818" s="51">
        <v>8</v>
      </c>
      <c r="J818" s="51">
        <v>4</v>
      </c>
      <c r="K818" s="102">
        <v>15</v>
      </c>
    </row>
    <row r="819" spans="3:11" ht="15" hidden="1" customHeight="1">
      <c r="C819" s="11">
        <v>8416</v>
      </c>
      <c r="D819" s="48" t="s">
        <v>147</v>
      </c>
      <c r="E819" s="48">
        <v>70160</v>
      </c>
      <c r="F819" s="48">
        <v>6050</v>
      </c>
      <c r="G819" s="48">
        <v>15130</v>
      </c>
      <c r="I819" s="51">
        <v>8</v>
      </c>
      <c r="J819" s="51">
        <v>4</v>
      </c>
      <c r="K819" s="102">
        <v>16</v>
      </c>
    </row>
    <row r="820" spans="3:11" ht="15" hidden="1" customHeight="1">
      <c r="C820" s="11">
        <v>8417</v>
      </c>
      <c r="D820" s="48" t="s">
        <v>148</v>
      </c>
      <c r="E820" s="48">
        <v>73230</v>
      </c>
      <c r="F820" s="48">
        <v>6050</v>
      </c>
      <c r="G820" s="48">
        <v>15130</v>
      </c>
      <c r="I820" s="51">
        <v>8</v>
      </c>
      <c r="J820" s="51">
        <v>4</v>
      </c>
      <c r="K820" s="102">
        <v>17</v>
      </c>
    </row>
    <row r="821" spans="3:11" ht="15" hidden="1" customHeight="1">
      <c r="C821" s="11">
        <v>8418</v>
      </c>
      <c r="D821" s="48" t="s">
        <v>149</v>
      </c>
      <c r="E821" s="48">
        <v>76310</v>
      </c>
      <c r="F821" s="48">
        <v>6050</v>
      </c>
      <c r="G821" s="48">
        <v>15130</v>
      </c>
      <c r="I821" s="51">
        <v>8</v>
      </c>
      <c r="J821" s="51">
        <v>4</v>
      </c>
      <c r="K821" s="102">
        <v>18</v>
      </c>
    </row>
    <row r="822" spans="3:11" ht="15" hidden="1" customHeight="1">
      <c r="C822" s="11">
        <v>8419</v>
      </c>
      <c r="D822" s="48" t="s">
        <v>150</v>
      </c>
      <c r="E822" s="48">
        <v>79390</v>
      </c>
      <c r="F822" s="48">
        <v>6050</v>
      </c>
      <c r="G822" s="48">
        <v>15130</v>
      </c>
      <c r="I822" s="51">
        <v>8</v>
      </c>
      <c r="J822" s="51">
        <v>4</v>
      </c>
      <c r="K822" s="102">
        <v>19</v>
      </c>
    </row>
    <row r="823" spans="3:11" ht="15" hidden="1" customHeight="1">
      <c r="C823" s="11">
        <v>8420</v>
      </c>
      <c r="D823" s="48" t="s">
        <v>151</v>
      </c>
      <c r="E823" s="48">
        <v>82470</v>
      </c>
      <c r="F823" s="48">
        <v>6050</v>
      </c>
      <c r="G823" s="48">
        <v>15130</v>
      </c>
      <c r="I823" s="51">
        <v>8</v>
      </c>
      <c r="J823" s="51">
        <v>4</v>
      </c>
      <c r="K823" s="102">
        <v>20</v>
      </c>
    </row>
    <row r="824" spans="3:11" ht="15" hidden="1" customHeight="1">
      <c r="C824" s="11">
        <v>911</v>
      </c>
      <c r="D824" s="48" t="s">
        <v>132</v>
      </c>
      <c r="E824" s="48">
        <v>12370</v>
      </c>
      <c r="F824" s="48">
        <v>3020</v>
      </c>
      <c r="G824" s="48">
        <v>7560</v>
      </c>
      <c r="I824" s="51">
        <v>9</v>
      </c>
      <c r="J824" s="51">
        <v>1</v>
      </c>
      <c r="K824" s="102">
        <v>1</v>
      </c>
    </row>
    <row r="825" spans="3:11" ht="15" hidden="1" customHeight="1">
      <c r="C825" s="11">
        <v>912</v>
      </c>
      <c r="D825" s="48" t="s">
        <v>133</v>
      </c>
      <c r="E825" s="48">
        <v>13890</v>
      </c>
      <c r="F825" s="48">
        <v>3020</v>
      </c>
      <c r="G825" s="48">
        <v>7560</v>
      </c>
      <c r="I825" s="51">
        <v>9</v>
      </c>
      <c r="J825" s="51">
        <v>1</v>
      </c>
      <c r="K825" s="102">
        <v>2</v>
      </c>
    </row>
    <row r="826" spans="3:11" ht="15" hidden="1" customHeight="1">
      <c r="C826" s="11">
        <v>913</v>
      </c>
      <c r="D826" s="48" t="s">
        <v>134</v>
      </c>
      <c r="E826" s="48">
        <v>15410</v>
      </c>
      <c r="F826" s="48">
        <v>3020</v>
      </c>
      <c r="G826" s="48">
        <v>7560</v>
      </c>
      <c r="I826" s="51">
        <v>9</v>
      </c>
      <c r="J826" s="51">
        <v>1</v>
      </c>
      <c r="K826" s="102">
        <v>3</v>
      </c>
    </row>
    <row r="827" spans="3:11" ht="15" hidden="1" customHeight="1">
      <c r="C827" s="11">
        <v>914</v>
      </c>
      <c r="D827" s="48" t="s">
        <v>135</v>
      </c>
      <c r="E827" s="48">
        <v>16930</v>
      </c>
      <c r="F827" s="48">
        <v>3020</v>
      </c>
      <c r="G827" s="48">
        <v>7560</v>
      </c>
      <c r="I827" s="51">
        <v>9</v>
      </c>
      <c r="J827" s="51">
        <v>1</v>
      </c>
      <c r="K827" s="102">
        <v>4</v>
      </c>
    </row>
    <row r="828" spans="3:11" ht="15" hidden="1" customHeight="1">
      <c r="C828" s="11">
        <v>915</v>
      </c>
      <c r="D828" s="48" t="s">
        <v>136</v>
      </c>
      <c r="E828" s="48">
        <v>18460</v>
      </c>
      <c r="F828" s="48">
        <v>3020</v>
      </c>
      <c r="G828" s="48">
        <v>7560</v>
      </c>
      <c r="I828" s="51">
        <v>9</v>
      </c>
      <c r="J828" s="51">
        <v>1</v>
      </c>
      <c r="K828" s="102">
        <v>5</v>
      </c>
    </row>
    <row r="829" spans="3:11" ht="15" hidden="1" customHeight="1">
      <c r="C829" s="11">
        <v>916</v>
      </c>
      <c r="D829" s="48" t="s">
        <v>137</v>
      </c>
      <c r="E829" s="48">
        <v>19980</v>
      </c>
      <c r="F829" s="48">
        <v>3020</v>
      </c>
      <c r="G829" s="48">
        <v>7560</v>
      </c>
      <c r="I829" s="51">
        <v>9</v>
      </c>
      <c r="J829" s="51">
        <v>1</v>
      </c>
      <c r="K829" s="102">
        <v>6</v>
      </c>
    </row>
    <row r="830" spans="3:11" ht="15" hidden="1" customHeight="1">
      <c r="C830" s="11">
        <v>917</v>
      </c>
      <c r="D830" s="48" t="s">
        <v>138</v>
      </c>
      <c r="E830" s="48">
        <v>21500</v>
      </c>
      <c r="F830" s="48">
        <v>3020</v>
      </c>
      <c r="G830" s="48">
        <v>7560</v>
      </c>
      <c r="I830" s="51">
        <v>9</v>
      </c>
      <c r="J830" s="51">
        <v>1</v>
      </c>
      <c r="K830" s="102">
        <v>7</v>
      </c>
    </row>
    <row r="831" spans="3:11" ht="15" hidden="1" customHeight="1">
      <c r="C831" s="11">
        <v>918</v>
      </c>
      <c r="D831" s="48" t="s">
        <v>139</v>
      </c>
      <c r="E831" s="48">
        <v>23020</v>
      </c>
      <c r="F831" s="48">
        <v>3020</v>
      </c>
      <c r="G831" s="48">
        <v>7560</v>
      </c>
      <c r="I831" s="51">
        <v>9</v>
      </c>
      <c r="J831" s="51">
        <v>1</v>
      </c>
      <c r="K831" s="102">
        <v>8</v>
      </c>
    </row>
    <row r="832" spans="3:11" ht="15" hidden="1" customHeight="1">
      <c r="C832" s="11">
        <v>919</v>
      </c>
      <c r="D832" s="48" t="s">
        <v>140</v>
      </c>
      <c r="E832" s="48">
        <v>24540</v>
      </c>
      <c r="F832" s="48">
        <v>3020</v>
      </c>
      <c r="G832" s="48">
        <v>7560</v>
      </c>
      <c r="I832" s="51">
        <v>9</v>
      </c>
      <c r="J832" s="51">
        <v>1</v>
      </c>
      <c r="K832" s="102">
        <v>9</v>
      </c>
    </row>
    <row r="833" spans="3:11" ht="15" hidden="1" customHeight="1">
      <c r="C833" s="11">
        <v>9110</v>
      </c>
      <c r="D833" s="48" t="s">
        <v>141</v>
      </c>
      <c r="E833" s="48">
        <v>26070</v>
      </c>
      <c r="F833" s="48">
        <v>3020</v>
      </c>
      <c r="G833" s="48">
        <v>7560</v>
      </c>
      <c r="I833" s="51">
        <v>9</v>
      </c>
      <c r="J833" s="51">
        <v>1</v>
      </c>
      <c r="K833" s="102">
        <v>10</v>
      </c>
    </row>
    <row r="834" spans="3:11" ht="15" hidden="1" customHeight="1">
      <c r="C834" s="11">
        <v>9111</v>
      </c>
      <c r="D834" s="48" t="s">
        <v>142</v>
      </c>
      <c r="E834" s="48">
        <v>27580</v>
      </c>
      <c r="F834" s="48">
        <v>3020</v>
      </c>
      <c r="G834" s="48">
        <v>7560</v>
      </c>
      <c r="I834" s="51">
        <v>9</v>
      </c>
      <c r="J834" s="51">
        <v>1</v>
      </c>
      <c r="K834" s="102">
        <v>11</v>
      </c>
    </row>
    <row r="835" spans="3:11" ht="15" hidden="1" customHeight="1">
      <c r="C835" s="11">
        <v>9112</v>
      </c>
      <c r="D835" s="48" t="s">
        <v>143</v>
      </c>
      <c r="E835" s="48">
        <v>29100</v>
      </c>
      <c r="F835" s="48">
        <v>3020</v>
      </c>
      <c r="G835" s="48">
        <v>7560</v>
      </c>
      <c r="I835" s="51">
        <v>9</v>
      </c>
      <c r="J835" s="51">
        <v>1</v>
      </c>
      <c r="K835" s="102">
        <v>12</v>
      </c>
    </row>
    <row r="836" spans="3:11" ht="15" hidden="1" customHeight="1">
      <c r="C836" s="11">
        <v>9113</v>
      </c>
      <c r="D836" s="48" t="s">
        <v>144</v>
      </c>
      <c r="E836" s="48">
        <v>30620</v>
      </c>
      <c r="F836" s="48">
        <v>3020</v>
      </c>
      <c r="G836" s="48">
        <v>7560</v>
      </c>
      <c r="I836" s="51">
        <v>9</v>
      </c>
      <c r="J836" s="51">
        <v>1</v>
      </c>
      <c r="K836" s="102">
        <v>13</v>
      </c>
    </row>
    <row r="837" spans="3:11" ht="15" hidden="1" customHeight="1">
      <c r="C837" s="11">
        <v>9114</v>
      </c>
      <c r="D837" s="48" t="s">
        <v>145</v>
      </c>
      <c r="E837" s="48">
        <v>32140</v>
      </c>
      <c r="F837" s="48">
        <v>3020</v>
      </c>
      <c r="G837" s="48">
        <v>7560</v>
      </c>
      <c r="I837" s="51">
        <v>9</v>
      </c>
      <c r="J837" s="51">
        <v>1</v>
      </c>
      <c r="K837" s="102">
        <v>14</v>
      </c>
    </row>
    <row r="838" spans="3:11" ht="15" hidden="1" customHeight="1">
      <c r="C838" s="11">
        <v>9115</v>
      </c>
      <c r="D838" s="48" t="s">
        <v>146</v>
      </c>
      <c r="E838" s="48">
        <v>33660</v>
      </c>
      <c r="F838" s="48">
        <v>3020</v>
      </c>
      <c r="G838" s="48">
        <v>7560</v>
      </c>
      <c r="I838" s="51">
        <v>9</v>
      </c>
      <c r="J838" s="51">
        <v>1</v>
      </c>
      <c r="K838" s="102">
        <v>15</v>
      </c>
    </row>
    <row r="839" spans="3:11" ht="15" hidden="1" customHeight="1">
      <c r="C839" s="11">
        <v>9116</v>
      </c>
      <c r="D839" s="48" t="s">
        <v>147</v>
      </c>
      <c r="E839" s="48">
        <v>35180</v>
      </c>
      <c r="F839" s="48">
        <v>3020</v>
      </c>
      <c r="G839" s="48">
        <v>7560</v>
      </c>
      <c r="I839" s="51">
        <v>9</v>
      </c>
      <c r="J839" s="51">
        <v>1</v>
      </c>
      <c r="K839" s="102">
        <v>16</v>
      </c>
    </row>
    <row r="840" spans="3:11" ht="15" hidden="1" customHeight="1">
      <c r="C840" s="11">
        <v>9117</v>
      </c>
      <c r="D840" s="48" t="s">
        <v>148</v>
      </c>
      <c r="E840" s="48">
        <v>36700</v>
      </c>
      <c r="F840" s="48">
        <v>3020</v>
      </c>
      <c r="G840" s="48">
        <v>7560</v>
      </c>
      <c r="I840" s="51">
        <v>9</v>
      </c>
      <c r="J840" s="51">
        <v>1</v>
      </c>
      <c r="K840" s="102">
        <v>17</v>
      </c>
    </row>
    <row r="841" spans="3:11" ht="15" hidden="1" customHeight="1">
      <c r="C841" s="11">
        <v>9118</v>
      </c>
      <c r="D841" s="48" t="s">
        <v>149</v>
      </c>
      <c r="E841" s="48">
        <v>38210</v>
      </c>
      <c r="F841" s="48">
        <v>3020</v>
      </c>
      <c r="G841" s="48">
        <v>7560</v>
      </c>
      <c r="I841" s="51">
        <v>9</v>
      </c>
      <c r="J841" s="51">
        <v>1</v>
      </c>
      <c r="K841" s="102">
        <v>18</v>
      </c>
    </row>
    <row r="842" spans="3:11" ht="15" hidden="1" customHeight="1">
      <c r="C842" s="11">
        <v>9119</v>
      </c>
      <c r="D842" s="48" t="s">
        <v>150</v>
      </c>
      <c r="E842" s="48">
        <v>39730</v>
      </c>
      <c r="F842" s="48">
        <v>3020</v>
      </c>
      <c r="G842" s="48">
        <v>7560</v>
      </c>
      <c r="I842" s="51">
        <v>9</v>
      </c>
      <c r="J842" s="51">
        <v>1</v>
      </c>
      <c r="K842" s="102">
        <v>19</v>
      </c>
    </row>
    <row r="843" spans="3:11" ht="15" hidden="1" customHeight="1">
      <c r="C843" s="11">
        <v>9120</v>
      </c>
      <c r="D843" s="48" t="s">
        <v>151</v>
      </c>
      <c r="E843" s="48">
        <v>41250</v>
      </c>
      <c r="F843" s="48">
        <v>3020</v>
      </c>
      <c r="G843" s="48">
        <v>7560</v>
      </c>
      <c r="I843" s="51">
        <v>9</v>
      </c>
      <c r="J843" s="51">
        <v>1</v>
      </c>
      <c r="K843" s="102">
        <v>20</v>
      </c>
    </row>
    <row r="844" spans="3:11" ht="15" hidden="1" customHeight="1">
      <c r="C844" s="11">
        <v>921</v>
      </c>
      <c r="D844" s="48" t="s">
        <v>132</v>
      </c>
      <c r="E844" s="48">
        <v>14370</v>
      </c>
      <c r="F844" s="48">
        <v>3500</v>
      </c>
      <c r="G844" s="48">
        <v>8750</v>
      </c>
      <c r="I844" s="51">
        <v>9</v>
      </c>
      <c r="J844" s="51">
        <v>2</v>
      </c>
      <c r="K844" s="102">
        <v>1</v>
      </c>
    </row>
    <row r="845" spans="3:11" ht="15" hidden="1" customHeight="1">
      <c r="C845" s="11">
        <v>922</v>
      </c>
      <c r="D845" s="48" t="s">
        <v>133</v>
      </c>
      <c r="E845" s="48">
        <v>16160</v>
      </c>
      <c r="F845" s="48">
        <v>3500</v>
      </c>
      <c r="G845" s="48">
        <v>8750</v>
      </c>
      <c r="I845" s="51">
        <v>9</v>
      </c>
      <c r="J845" s="51">
        <v>2</v>
      </c>
      <c r="K845" s="102">
        <v>2</v>
      </c>
    </row>
    <row r="846" spans="3:11" ht="15" hidden="1" customHeight="1">
      <c r="C846" s="11">
        <v>923</v>
      </c>
      <c r="D846" s="48" t="s">
        <v>134</v>
      </c>
      <c r="E846" s="48">
        <v>17960</v>
      </c>
      <c r="F846" s="48">
        <v>3500</v>
      </c>
      <c r="G846" s="48">
        <v>8750</v>
      </c>
      <c r="I846" s="51">
        <v>9</v>
      </c>
      <c r="J846" s="51">
        <v>2</v>
      </c>
      <c r="K846" s="102">
        <v>3</v>
      </c>
    </row>
    <row r="847" spans="3:11" ht="15" hidden="1" customHeight="1">
      <c r="C847" s="11">
        <v>924</v>
      </c>
      <c r="D847" s="48" t="s">
        <v>135</v>
      </c>
      <c r="E847" s="48">
        <v>19750</v>
      </c>
      <c r="F847" s="48">
        <v>3500</v>
      </c>
      <c r="G847" s="48">
        <v>8750</v>
      </c>
      <c r="I847" s="51">
        <v>9</v>
      </c>
      <c r="J847" s="51">
        <v>2</v>
      </c>
      <c r="K847" s="102">
        <v>4</v>
      </c>
    </row>
    <row r="848" spans="3:11" ht="15" hidden="1" customHeight="1">
      <c r="C848" s="11">
        <v>925</v>
      </c>
      <c r="D848" s="48" t="s">
        <v>136</v>
      </c>
      <c r="E848" s="48">
        <v>21550</v>
      </c>
      <c r="F848" s="48">
        <v>3500</v>
      </c>
      <c r="G848" s="48">
        <v>8750</v>
      </c>
      <c r="I848" s="51">
        <v>9</v>
      </c>
      <c r="J848" s="51">
        <v>2</v>
      </c>
      <c r="K848" s="102">
        <v>5</v>
      </c>
    </row>
    <row r="849" spans="3:11" ht="15" hidden="1" customHeight="1">
      <c r="C849" s="11">
        <v>926</v>
      </c>
      <c r="D849" s="48" t="s">
        <v>137</v>
      </c>
      <c r="E849" s="48">
        <v>23340</v>
      </c>
      <c r="F849" s="48">
        <v>3500</v>
      </c>
      <c r="G849" s="48">
        <v>8750</v>
      </c>
      <c r="I849" s="51">
        <v>9</v>
      </c>
      <c r="J849" s="51">
        <v>2</v>
      </c>
      <c r="K849" s="102">
        <v>6</v>
      </c>
    </row>
    <row r="850" spans="3:11" ht="15" hidden="1" customHeight="1">
      <c r="C850" s="11">
        <v>927</v>
      </c>
      <c r="D850" s="48" t="s">
        <v>138</v>
      </c>
      <c r="E850" s="48">
        <v>25130</v>
      </c>
      <c r="F850" s="48">
        <v>3500</v>
      </c>
      <c r="G850" s="48">
        <v>8750</v>
      </c>
      <c r="I850" s="51">
        <v>9</v>
      </c>
      <c r="J850" s="51">
        <v>2</v>
      </c>
      <c r="K850" s="102">
        <v>7</v>
      </c>
    </row>
    <row r="851" spans="3:11" ht="15" hidden="1" customHeight="1">
      <c r="C851" s="11">
        <v>928</v>
      </c>
      <c r="D851" s="48" t="s">
        <v>139</v>
      </c>
      <c r="E851" s="48">
        <v>26930</v>
      </c>
      <c r="F851" s="48">
        <v>3500</v>
      </c>
      <c r="G851" s="48">
        <v>8750</v>
      </c>
      <c r="I851" s="51">
        <v>9</v>
      </c>
      <c r="J851" s="51">
        <v>2</v>
      </c>
      <c r="K851" s="102">
        <v>8</v>
      </c>
    </row>
    <row r="852" spans="3:11" ht="15" hidden="1" customHeight="1">
      <c r="C852" s="11">
        <v>929</v>
      </c>
      <c r="D852" s="48" t="s">
        <v>140</v>
      </c>
      <c r="E852" s="48">
        <v>28720</v>
      </c>
      <c r="F852" s="48">
        <v>3500</v>
      </c>
      <c r="G852" s="48">
        <v>8750</v>
      </c>
      <c r="I852" s="51">
        <v>9</v>
      </c>
      <c r="J852" s="51">
        <v>2</v>
      </c>
      <c r="K852" s="102">
        <v>9</v>
      </c>
    </row>
    <row r="853" spans="3:11" ht="15" hidden="1" customHeight="1">
      <c r="C853" s="11">
        <v>9210</v>
      </c>
      <c r="D853" s="48" t="s">
        <v>141</v>
      </c>
      <c r="E853" s="48">
        <v>30520</v>
      </c>
      <c r="F853" s="48">
        <v>3500</v>
      </c>
      <c r="G853" s="48">
        <v>8750</v>
      </c>
      <c r="I853" s="51">
        <v>9</v>
      </c>
      <c r="J853" s="51">
        <v>2</v>
      </c>
      <c r="K853" s="102">
        <v>10</v>
      </c>
    </row>
    <row r="854" spans="3:11" ht="15" hidden="1" customHeight="1">
      <c r="C854" s="11">
        <v>9211</v>
      </c>
      <c r="D854" s="48" t="s">
        <v>142</v>
      </c>
      <c r="E854" s="48">
        <v>32280</v>
      </c>
      <c r="F854" s="48">
        <v>3500</v>
      </c>
      <c r="G854" s="48">
        <v>8750</v>
      </c>
      <c r="I854" s="51">
        <v>9</v>
      </c>
      <c r="J854" s="51">
        <v>2</v>
      </c>
      <c r="K854" s="102">
        <v>11</v>
      </c>
    </row>
    <row r="855" spans="3:11" ht="15" hidden="1" customHeight="1">
      <c r="C855" s="11">
        <v>9212</v>
      </c>
      <c r="D855" s="48" t="s">
        <v>143</v>
      </c>
      <c r="E855" s="48">
        <v>34050</v>
      </c>
      <c r="F855" s="48">
        <v>3500</v>
      </c>
      <c r="G855" s="48">
        <v>8750</v>
      </c>
      <c r="I855" s="51">
        <v>9</v>
      </c>
      <c r="J855" s="51">
        <v>2</v>
      </c>
      <c r="K855" s="102">
        <v>12</v>
      </c>
    </row>
    <row r="856" spans="3:11" ht="15" hidden="1" customHeight="1">
      <c r="C856" s="11">
        <v>9213</v>
      </c>
      <c r="D856" s="48" t="s">
        <v>144</v>
      </c>
      <c r="E856" s="48">
        <v>35820</v>
      </c>
      <c r="F856" s="48">
        <v>3500</v>
      </c>
      <c r="G856" s="48">
        <v>8750</v>
      </c>
      <c r="I856" s="51">
        <v>9</v>
      </c>
      <c r="J856" s="51">
        <v>2</v>
      </c>
      <c r="K856" s="102">
        <v>13</v>
      </c>
    </row>
    <row r="857" spans="3:11" ht="15" hidden="1" customHeight="1">
      <c r="C857" s="11">
        <v>9214</v>
      </c>
      <c r="D857" s="48" t="s">
        <v>145</v>
      </c>
      <c r="E857" s="48">
        <v>37580</v>
      </c>
      <c r="F857" s="48">
        <v>3500</v>
      </c>
      <c r="G857" s="48">
        <v>8750</v>
      </c>
      <c r="I857" s="51">
        <v>9</v>
      </c>
      <c r="J857" s="51">
        <v>2</v>
      </c>
      <c r="K857" s="102">
        <v>14</v>
      </c>
    </row>
    <row r="858" spans="3:11" ht="15" hidden="1" customHeight="1">
      <c r="C858" s="11">
        <v>9215</v>
      </c>
      <c r="D858" s="48" t="s">
        <v>146</v>
      </c>
      <c r="E858" s="48">
        <v>39350</v>
      </c>
      <c r="F858" s="48">
        <v>3500</v>
      </c>
      <c r="G858" s="48">
        <v>8750</v>
      </c>
      <c r="I858" s="51">
        <v>9</v>
      </c>
      <c r="J858" s="51">
        <v>2</v>
      </c>
      <c r="K858" s="102">
        <v>15</v>
      </c>
    </row>
    <row r="859" spans="3:11" ht="15" hidden="1" customHeight="1">
      <c r="C859" s="11">
        <v>9216</v>
      </c>
      <c r="D859" s="48" t="s">
        <v>147</v>
      </c>
      <c r="E859" s="48">
        <v>41120</v>
      </c>
      <c r="F859" s="48">
        <v>3500</v>
      </c>
      <c r="G859" s="48">
        <v>8750</v>
      </c>
      <c r="I859" s="51">
        <v>9</v>
      </c>
      <c r="J859" s="51">
        <v>2</v>
      </c>
      <c r="K859" s="102">
        <v>16</v>
      </c>
    </row>
    <row r="860" spans="3:11" ht="15" hidden="1" customHeight="1">
      <c r="C860" s="11">
        <v>9217</v>
      </c>
      <c r="D860" s="48" t="s">
        <v>148</v>
      </c>
      <c r="E860" s="48">
        <v>42880</v>
      </c>
      <c r="F860" s="48">
        <v>3500</v>
      </c>
      <c r="G860" s="48">
        <v>8750</v>
      </c>
      <c r="I860" s="51">
        <v>9</v>
      </c>
      <c r="J860" s="51">
        <v>2</v>
      </c>
      <c r="K860" s="102">
        <v>17</v>
      </c>
    </row>
    <row r="861" spans="3:11" ht="15" hidden="1" customHeight="1">
      <c r="C861" s="11">
        <v>9218</v>
      </c>
      <c r="D861" s="48" t="s">
        <v>149</v>
      </c>
      <c r="E861" s="48">
        <v>44650</v>
      </c>
      <c r="F861" s="48">
        <v>3500</v>
      </c>
      <c r="G861" s="48">
        <v>8750</v>
      </c>
      <c r="I861" s="51">
        <v>9</v>
      </c>
      <c r="J861" s="51">
        <v>2</v>
      </c>
      <c r="K861" s="102">
        <v>18</v>
      </c>
    </row>
    <row r="862" spans="3:11" ht="15" hidden="1" customHeight="1">
      <c r="C862" s="11">
        <v>9219</v>
      </c>
      <c r="D862" s="48" t="s">
        <v>150</v>
      </c>
      <c r="E862" s="48">
        <v>46410</v>
      </c>
      <c r="F862" s="48">
        <v>3500</v>
      </c>
      <c r="G862" s="48">
        <v>8750</v>
      </c>
      <c r="I862" s="51">
        <v>9</v>
      </c>
      <c r="J862" s="51">
        <v>2</v>
      </c>
      <c r="K862" s="102">
        <v>19</v>
      </c>
    </row>
    <row r="863" spans="3:11" ht="15" hidden="1" customHeight="1">
      <c r="C863" s="11">
        <v>9220</v>
      </c>
      <c r="D863" s="48" t="s">
        <v>151</v>
      </c>
      <c r="E863" s="48">
        <v>48180</v>
      </c>
      <c r="F863" s="48">
        <v>3500</v>
      </c>
      <c r="G863" s="48">
        <v>8750</v>
      </c>
      <c r="I863" s="51">
        <v>9</v>
      </c>
      <c r="J863" s="51">
        <v>2</v>
      </c>
      <c r="K863" s="102">
        <v>20</v>
      </c>
    </row>
    <row r="864" spans="3:11" ht="15" hidden="1" customHeight="1">
      <c r="C864" s="11">
        <v>931</v>
      </c>
      <c r="D864" s="48" t="s">
        <v>132</v>
      </c>
      <c r="E864" s="48">
        <v>18430</v>
      </c>
      <c r="F864" s="48">
        <v>4660</v>
      </c>
      <c r="G864" s="48">
        <v>11650</v>
      </c>
      <c r="I864" s="51">
        <v>9</v>
      </c>
      <c r="J864" s="51">
        <v>3</v>
      </c>
      <c r="K864" s="102">
        <v>1</v>
      </c>
    </row>
    <row r="865" spans="3:11" ht="15" hidden="1" customHeight="1">
      <c r="C865" s="11">
        <v>932</v>
      </c>
      <c r="D865" s="48" t="s">
        <v>133</v>
      </c>
      <c r="E865" s="48">
        <v>20870</v>
      </c>
      <c r="F865" s="48">
        <v>4660</v>
      </c>
      <c r="G865" s="48">
        <v>11650</v>
      </c>
      <c r="I865" s="51">
        <v>9</v>
      </c>
      <c r="J865" s="51">
        <v>3</v>
      </c>
      <c r="K865" s="102">
        <v>2</v>
      </c>
    </row>
    <row r="866" spans="3:11" ht="15" hidden="1" customHeight="1">
      <c r="C866" s="11">
        <v>933</v>
      </c>
      <c r="D866" s="48" t="s">
        <v>134</v>
      </c>
      <c r="E866" s="48">
        <v>23320</v>
      </c>
      <c r="F866" s="48">
        <v>4660</v>
      </c>
      <c r="G866" s="48">
        <v>11650</v>
      </c>
      <c r="I866" s="51">
        <v>9</v>
      </c>
      <c r="J866" s="51">
        <v>3</v>
      </c>
      <c r="K866" s="102">
        <v>3</v>
      </c>
    </row>
    <row r="867" spans="3:11" ht="15" hidden="1" customHeight="1">
      <c r="C867" s="11">
        <v>934</v>
      </c>
      <c r="D867" s="48" t="s">
        <v>135</v>
      </c>
      <c r="E867" s="48">
        <v>25760</v>
      </c>
      <c r="F867" s="48">
        <v>4660</v>
      </c>
      <c r="G867" s="48">
        <v>11650</v>
      </c>
      <c r="I867" s="51">
        <v>9</v>
      </c>
      <c r="J867" s="51">
        <v>3</v>
      </c>
      <c r="K867" s="102">
        <v>4</v>
      </c>
    </row>
    <row r="868" spans="3:11" ht="15" hidden="1" customHeight="1">
      <c r="C868" s="11">
        <v>935</v>
      </c>
      <c r="D868" s="48" t="s">
        <v>136</v>
      </c>
      <c r="E868" s="48">
        <v>28210</v>
      </c>
      <c r="F868" s="48">
        <v>4660</v>
      </c>
      <c r="G868" s="48">
        <v>11650</v>
      </c>
      <c r="I868" s="51">
        <v>9</v>
      </c>
      <c r="J868" s="51">
        <v>3</v>
      </c>
      <c r="K868" s="102">
        <v>5</v>
      </c>
    </row>
    <row r="869" spans="3:11" ht="15" hidden="1" customHeight="1">
      <c r="C869" s="11">
        <v>936</v>
      </c>
      <c r="D869" s="48" t="s">
        <v>137</v>
      </c>
      <c r="E869" s="48">
        <v>30650</v>
      </c>
      <c r="F869" s="48">
        <v>4660</v>
      </c>
      <c r="G869" s="48">
        <v>11650</v>
      </c>
      <c r="I869" s="51">
        <v>9</v>
      </c>
      <c r="J869" s="51">
        <v>3</v>
      </c>
      <c r="K869" s="102">
        <v>6</v>
      </c>
    </row>
    <row r="870" spans="3:11" ht="15" hidden="1" customHeight="1">
      <c r="C870" s="11">
        <v>937</v>
      </c>
      <c r="D870" s="48" t="s">
        <v>138</v>
      </c>
      <c r="E870" s="48">
        <v>33090</v>
      </c>
      <c r="F870" s="48">
        <v>4660</v>
      </c>
      <c r="G870" s="48">
        <v>11650</v>
      </c>
      <c r="I870" s="51">
        <v>9</v>
      </c>
      <c r="J870" s="51">
        <v>3</v>
      </c>
      <c r="K870" s="102">
        <v>7</v>
      </c>
    </row>
    <row r="871" spans="3:11" ht="15" hidden="1" customHeight="1">
      <c r="C871" s="11">
        <v>938</v>
      </c>
      <c r="D871" s="48" t="s">
        <v>139</v>
      </c>
      <c r="E871" s="48">
        <v>35540</v>
      </c>
      <c r="F871" s="48">
        <v>4660</v>
      </c>
      <c r="G871" s="48">
        <v>11650</v>
      </c>
      <c r="I871" s="51">
        <v>9</v>
      </c>
      <c r="J871" s="51">
        <v>3</v>
      </c>
      <c r="K871" s="102">
        <v>8</v>
      </c>
    </row>
    <row r="872" spans="3:11" ht="15" hidden="1" customHeight="1">
      <c r="C872" s="11">
        <v>939</v>
      </c>
      <c r="D872" s="48" t="s">
        <v>140</v>
      </c>
      <c r="E872" s="48">
        <v>37980</v>
      </c>
      <c r="F872" s="48">
        <v>4660</v>
      </c>
      <c r="G872" s="48">
        <v>11650</v>
      </c>
      <c r="I872" s="51">
        <v>9</v>
      </c>
      <c r="J872" s="51">
        <v>3</v>
      </c>
      <c r="K872" s="102">
        <v>9</v>
      </c>
    </row>
    <row r="873" spans="3:11" ht="15" hidden="1" customHeight="1">
      <c r="C873" s="11">
        <v>9310</v>
      </c>
      <c r="D873" s="48" t="s">
        <v>141</v>
      </c>
      <c r="E873" s="48">
        <v>40430</v>
      </c>
      <c r="F873" s="48">
        <v>4660</v>
      </c>
      <c r="G873" s="48">
        <v>11650</v>
      </c>
      <c r="I873" s="51">
        <v>9</v>
      </c>
      <c r="J873" s="51">
        <v>3</v>
      </c>
      <c r="K873" s="102">
        <v>10</v>
      </c>
    </row>
    <row r="874" spans="3:11" ht="15" hidden="1" customHeight="1">
      <c r="C874" s="11">
        <v>9311</v>
      </c>
      <c r="D874" s="48" t="s">
        <v>142</v>
      </c>
      <c r="E874" s="48">
        <v>42790</v>
      </c>
      <c r="F874" s="48">
        <v>4660</v>
      </c>
      <c r="G874" s="48">
        <v>11650</v>
      </c>
      <c r="I874" s="51">
        <v>9</v>
      </c>
      <c r="J874" s="51">
        <v>3</v>
      </c>
      <c r="K874" s="102">
        <v>11</v>
      </c>
    </row>
    <row r="875" spans="3:11" ht="15" hidden="1" customHeight="1">
      <c r="C875" s="11">
        <v>9312</v>
      </c>
      <c r="D875" s="48" t="s">
        <v>143</v>
      </c>
      <c r="E875" s="48">
        <v>45160</v>
      </c>
      <c r="F875" s="48">
        <v>4660</v>
      </c>
      <c r="G875" s="48">
        <v>11650</v>
      </c>
      <c r="I875" s="51">
        <v>9</v>
      </c>
      <c r="J875" s="51">
        <v>3</v>
      </c>
      <c r="K875" s="102">
        <v>12</v>
      </c>
    </row>
    <row r="876" spans="3:11" ht="15" hidden="1" customHeight="1">
      <c r="C876" s="11">
        <v>9313</v>
      </c>
      <c r="D876" s="48" t="s">
        <v>144</v>
      </c>
      <c r="E876" s="48">
        <v>47520</v>
      </c>
      <c r="F876" s="48">
        <v>4660</v>
      </c>
      <c r="G876" s="48">
        <v>11650</v>
      </c>
      <c r="I876" s="51">
        <v>9</v>
      </c>
      <c r="J876" s="51">
        <v>3</v>
      </c>
      <c r="K876" s="102">
        <v>13</v>
      </c>
    </row>
    <row r="877" spans="3:11" ht="15" hidden="1" customHeight="1">
      <c r="C877" s="11">
        <v>9314</v>
      </c>
      <c r="D877" s="48" t="s">
        <v>145</v>
      </c>
      <c r="E877" s="48">
        <v>49890</v>
      </c>
      <c r="F877" s="48">
        <v>4660</v>
      </c>
      <c r="G877" s="48">
        <v>11650</v>
      </c>
      <c r="I877" s="51">
        <v>9</v>
      </c>
      <c r="J877" s="51">
        <v>3</v>
      </c>
      <c r="K877" s="102">
        <v>14</v>
      </c>
    </row>
    <row r="878" spans="3:11" ht="15" hidden="1" customHeight="1">
      <c r="C878" s="11">
        <v>9315</v>
      </c>
      <c r="D878" s="48" t="s">
        <v>146</v>
      </c>
      <c r="E878" s="48">
        <v>52260</v>
      </c>
      <c r="F878" s="48">
        <v>4660</v>
      </c>
      <c r="G878" s="48">
        <v>11650</v>
      </c>
      <c r="I878" s="51">
        <v>9</v>
      </c>
      <c r="J878" s="51">
        <v>3</v>
      </c>
      <c r="K878" s="102">
        <v>15</v>
      </c>
    </row>
    <row r="879" spans="3:11" ht="15" hidden="1" customHeight="1">
      <c r="C879" s="11">
        <v>9316</v>
      </c>
      <c r="D879" s="48" t="s">
        <v>147</v>
      </c>
      <c r="E879" s="48">
        <v>54620</v>
      </c>
      <c r="F879" s="48">
        <v>4660</v>
      </c>
      <c r="G879" s="48">
        <v>11650</v>
      </c>
      <c r="I879" s="51">
        <v>9</v>
      </c>
      <c r="J879" s="51">
        <v>3</v>
      </c>
      <c r="K879" s="102">
        <v>16</v>
      </c>
    </row>
    <row r="880" spans="3:11" ht="15" hidden="1" customHeight="1">
      <c r="C880" s="11">
        <v>9317</v>
      </c>
      <c r="D880" s="48" t="s">
        <v>148</v>
      </c>
      <c r="E880" s="48">
        <v>56990</v>
      </c>
      <c r="F880" s="48">
        <v>4660</v>
      </c>
      <c r="G880" s="48">
        <v>11650</v>
      </c>
      <c r="I880" s="51">
        <v>9</v>
      </c>
      <c r="J880" s="51">
        <v>3</v>
      </c>
      <c r="K880" s="102">
        <v>17</v>
      </c>
    </row>
    <row r="881" spans="3:11" ht="15" hidden="1" customHeight="1">
      <c r="C881" s="11">
        <v>9318</v>
      </c>
      <c r="D881" s="48" t="s">
        <v>149</v>
      </c>
      <c r="E881" s="48">
        <v>59360</v>
      </c>
      <c r="F881" s="48">
        <v>4660</v>
      </c>
      <c r="G881" s="48">
        <v>11650</v>
      </c>
      <c r="I881" s="51">
        <v>9</v>
      </c>
      <c r="J881" s="51">
        <v>3</v>
      </c>
      <c r="K881" s="102">
        <v>18</v>
      </c>
    </row>
    <row r="882" spans="3:11" ht="15" hidden="1" customHeight="1">
      <c r="C882" s="11">
        <v>9319</v>
      </c>
      <c r="D882" s="48" t="s">
        <v>150</v>
      </c>
      <c r="E882" s="48">
        <v>61720</v>
      </c>
      <c r="F882" s="48">
        <v>4660</v>
      </c>
      <c r="G882" s="48">
        <v>11650</v>
      </c>
      <c r="I882" s="51">
        <v>9</v>
      </c>
      <c r="J882" s="51">
        <v>3</v>
      </c>
      <c r="K882" s="102">
        <v>19</v>
      </c>
    </row>
    <row r="883" spans="3:11" ht="15" hidden="1" customHeight="1">
      <c r="C883" s="11">
        <v>9320</v>
      </c>
      <c r="D883" s="48" t="s">
        <v>151</v>
      </c>
      <c r="E883" s="48">
        <v>64090</v>
      </c>
      <c r="F883" s="48">
        <v>4660</v>
      </c>
      <c r="G883" s="48">
        <v>11650</v>
      </c>
      <c r="I883" s="51">
        <v>9</v>
      </c>
      <c r="J883" s="51">
        <v>3</v>
      </c>
      <c r="K883" s="102">
        <v>20</v>
      </c>
    </row>
    <row r="884" spans="3:11" ht="15" hidden="1" customHeight="1">
      <c r="C884" s="11">
        <v>941</v>
      </c>
      <c r="D884" s="48" t="s">
        <v>132</v>
      </c>
      <c r="E884" s="48">
        <v>23040</v>
      </c>
      <c r="F884" s="48">
        <v>6050</v>
      </c>
      <c r="G884" s="48">
        <v>15140</v>
      </c>
      <c r="I884" s="51">
        <v>9</v>
      </c>
      <c r="J884" s="51">
        <v>4</v>
      </c>
      <c r="K884" s="102">
        <v>1</v>
      </c>
    </row>
    <row r="885" spans="3:11" ht="15" hidden="1" customHeight="1">
      <c r="C885" s="11">
        <v>942</v>
      </c>
      <c r="D885" s="48" t="s">
        <v>133</v>
      </c>
      <c r="E885" s="48">
        <v>26230</v>
      </c>
      <c r="F885" s="48">
        <v>6050</v>
      </c>
      <c r="G885" s="48">
        <v>15140</v>
      </c>
      <c r="I885" s="51">
        <v>9</v>
      </c>
      <c r="J885" s="51">
        <v>4</v>
      </c>
      <c r="K885" s="102">
        <v>2</v>
      </c>
    </row>
    <row r="886" spans="3:11" ht="15" hidden="1" customHeight="1">
      <c r="C886" s="11">
        <v>943</v>
      </c>
      <c r="D886" s="48" t="s">
        <v>134</v>
      </c>
      <c r="E886" s="48">
        <v>29410</v>
      </c>
      <c r="F886" s="48">
        <v>6050</v>
      </c>
      <c r="G886" s="48">
        <v>15140</v>
      </c>
      <c r="I886" s="51">
        <v>9</v>
      </c>
      <c r="J886" s="51">
        <v>4</v>
      </c>
      <c r="K886" s="102">
        <v>3</v>
      </c>
    </row>
    <row r="887" spans="3:11" ht="15" hidden="1" customHeight="1">
      <c r="C887" s="11">
        <v>944</v>
      </c>
      <c r="D887" s="48" t="s">
        <v>135</v>
      </c>
      <c r="E887" s="48">
        <v>32600</v>
      </c>
      <c r="F887" s="48">
        <v>6050</v>
      </c>
      <c r="G887" s="48">
        <v>15140</v>
      </c>
      <c r="I887" s="51">
        <v>9</v>
      </c>
      <c r="J887" s="51">
        <v>4</v>
      </c>
      <c r="K887" s="102">
        <v>4</v>
      </c>
    </row>
    <row r="888" spans="3:11" ht="15" hidden="1" customHeight="1">
      <c r="C888" s="11">
        <v>945</v>
      </c>
      <c r="D888" s="48" t="s">
        <v>136</v>
      </c>
      <c r="E888" s="48">
        <v>35790</v>
      </c>
      <c r="F888" s="48">
        <v>6050</v>
      </c>
      <c r="G888" s="48">
        <v>15140</v>
      </c>
      <c r="I888" s="51">
        <v>9</v>
      </c>
      <c r="J888" s="51">
        <v>4</v>
      </c>
      <c r="K888" s="102">
        <v>5</v>
      </c>
    </row>
    <row r="889" spans="3:11" ht="15" hidden="1" customHeight="1">
      <c r="C889" s="11">
        <v>946</v>
      </c>
      <c r="D889" s="48" t="s">
        <v>137</v>
      </c>
      <c r="E889" s="48">
        <v>38980</v>
      </c>
      <c r="F889" s="48">
        <v>6050</v>
      </c>
      <c r="G889" s="48">
        <v>15140</v>
      </c>
      <c r="I889" s="51">
        <v>9</v>
      </c>
      <c r="J889" s="51">
        <v>4</v>
      </c>
      <c r="K889" s="102">
        <v>6</v>
      </c>
    </row>
    <row r="890" spans="3:11" ht="15" hidden="1" customHeight="1">
      <c r="C890" s="11">
        <v>947</v>
      </c>
      <c r="D890" s="48" t="s">
        <v>138</v>
      </c>
      <c r="E890" s="48">
        <v>42160</v>
      </c>
      <c r="F890" s="48">
        <v>6050</v>
      </c>
      <c r="G890" s="48">
        <v>15140</v>
      </c>
      <c r="I890" s="51">
        <v>9</v>
      </c>
      <c r="J890" s="51">
        <v>4</v>
      </c>
      <c r="K890" s="102">
        <v>7</v>
      </c>
    </row>
    <row r="891" spans="3:11" ht="15" hidden="1" customHeight="1">
      <c r="C891" s="11">
        <v>948</v>
      </c>
      <c r="D891" s="48" t="s">
        <v>139</v>
      </c>
      <c r="E891" s="48">
        <v>45350</v>
      </c>
      <c r="F891" s="48">
        <v>6050</v>
      </c>
      <c r="G891" s="48">
        <v>15140</v>
      </c>
      <c r="I891" s="51">
        <v>9</v>
      </c>
      <c r="J891" s="51">
        <v>4</v>
      </c>
      <c r="K891" s="102">
        <v>8</v>
      </c>
    </row>
    <row r="892" spans="3:11" ht="15" hidden="1" customHeight="1">
      <c r="C892" s="11">
        <v>949</v>
      </c>
      <c r="D892" s="48" t="s">
        <v>140</v>
      </c>
      <c r="E892" s="48">
        <v>48540</v>
      </c>
      <c r="F892" s="48">
        <v>6050</v>
      </c>
      <c r="G892" s="48">
        <v>15140</v>
      </c>
      <c r="I892" s="51">
        <v>9</v>
      </c>
      <c r="J892" s="51">
        <v>4</v>
      </c>
      <c r="K892" s="102">
        <v>9</v>
      </c>
    </row>
    <row r="893" spans="3:11" ht="15" hidden="1" customHeight="1">
      <c r="C893" s="11">
        <v>9410</v>
      </c>
      <c r="D893" s="48" t="s">
        <v>141</v>
      </c>
      <c r="E893" s="48">
        <v>51720</v>
      </c>
      <c r="F893" s="48">
        <v>6050</v>
      </c>
      <c r="G893" s="48">
        <v>15140</v>
      </c>
      <c r="I893" s="51">
        <v>9</v>
      </c>
      <c r="J893" s="51">
        <v>4</v>
      </c>
      <c r="K893" s="102">
        <v>10</v>
      </c>
    </row>
    <row r="894" spans="3:11" ht="15" hidden="1" customHeight="1">
      <c r="C894" s="11">
        <v>9411</v>
      </c>
      <c r="D894" s="48" t="s">
        <v>142</v>
      </c>
      <c r="E894" s="48">
        <v>54800</v>
      </c>
      <c r="F894" s="48">
        <v>6050</v>
      </c>
      <c r="G894" s="48">
        <v>15140</v>
      </c>
      <c r="I894" s="51">
        <v>9</v>
      </c>
      <c r="J894" s="51">
        <v>4</v>
      </c>
      <c r="K894" s="102">
        <v>11</v>
      </c>
    </row>
    <row r="895" spans="3:11" ht="15" hidden="1" customHeight="1">
      <c r="C895" s="11">
        <v>9412</v>
      </c>
      <c r="D895" s="48" t="s">
        <v>143</v>
      </c>
      <c r="E895" s="48">
        <v>57880</v>
      </c>
      <c r="F895" s="48">
        <v>6050</v>
      </c>
      <c r="G895" s="48">
        <v>15140</v>
      </c>
      <c r="I895" s="51">
        <v>9</v>
      </c>
      <c r="J895" s="51">
        <v>4</v>
      </c>
      <c r="K895" s="102">
        <v>12</v>
      </c>
    </row>
    <row r="896" spans="3:11" ht="15" hidden="1" customHeight="1">
      <c r="C896" s="11">
        <v>9413</v>
      </c>
      <c r="D896" s="48" t="s">
        <v>144</v>
      </c>
      <c r="E896" s="48">
        <v>60960</v>
      </c>
      <c r="F896" s="48">
        <v>6050</v>
      </c>
      <c r="G896" s="48">
        <v>15140</v>
      </c>
      <c r="I896" s="51">
        <v>9</v>
      </c>
      <c r="J896" s="51">
        <v>4</v>
      </c>
      <c r="K896" s="102">
        <v>13</v>
      </c>
    </row>
    <row r="897" spans="3:11" ht="15" hidden="1" customHeight="1">
      <c r="C897" s="11">
        <v>9414</v>
      </c>
      <c r="D897" s="48" t="s">
        <v>145</v>
      </c>
      <c r="E897" s="48">
        <v>64030</v>
      </c>
      <c r="F897" s="48">
        <v>6050</v>
      </c>
      <c r="G897" s="48">
        <v>15140</v>
      </c>
      <c r="I897" s="51">
        <v>9</v>
      </c>
      <c r="J897" s="51">
        <v>4</v>
      </c>
      <c r="K897" s="102">
        <v>14</v>
      </c>
    </row>
    <row r="898" spans="3:11" ht="15" hidden="1" customHeight="1">
      <c r="C898" s="11">
        <v>9415</v>
      </c>
      <c r="D898" s="48" t="s">
        <v>146</v>
      </c>
      <c r="E898" s="48">
        <v>67110</v>
      </c>
      <c r="F898" s="48">
        <v>6050</v>
      </c>
      <c r="G898" s="48">
        <v>15140</v>
      </c>
      <c r="I898" s="51">
        <v>9</v>
      </c>
      <c r="J898" s="51">
        <v>4</v>
      </c>
      <c r="K898" s="102">
        <v>15</v>
      </c>
    </row>
    <row r="899" spans="3:11" ht="15" hidden="1" customHeight="1">
      <c r="C899" s="11">
        <v>9416</v>
      </c>
      <c r="D899" s="48" t="s">
        <v>147</v>
      </c>
      <c r="E899" s="48">
        <v>70190</v>
      </c>
      <c r="F899" s="48">
        <v>6050</v>
      </c>
      <c r="G899" s="48">
        <v>15140</v>
      </c>
      <c r="I899" s="51">
        <v>9</v>
      </c>
      <c r="J899" s="51">
        <v>4</v>
      </c>
      <c r="K899" s="102">
        <v>16</v>
      </c>
    </row>
    <row r="900" spans="3:11" ht="15" hidden="1" customHeight="1">
      <c r="C900" s="11">
        <v>9417</v>
      </c>
      <c r="D900" s="48" t="s">
        <v>148</v>
      </c>
      <c r="E900" s="48">
        <v>73260</v>
      </c>
      <c r="F900" s="48">
        <v>6050</v>
      </c>
      <c r="G900" s="48">
        <v>15140</v>
      </c>
      <c r="I900" s="51">
        <v>9</v>
      </c>
      <c r="J900" s="51">
        <v>4</v>
      </c>
      <c r="K900" s="102">
        <v>17</v>
      </c>
    </row>
    <row r="901" spans="3:11" ht="15" hidden="1" customHeight="1">
      <c r="C901" s="11">
        <v>9418</v>
      </c>
      <c r="D901" s="48" t="s">
        <v>149</v>
      </c>
      <c r="E901" s="48">
        <v>76340</v>
      </c>
      <c r="F901" s="48">
        <v>6050</v>
      </c>
      <c r="G901" s="48">
        <v>15140</v>
      </c>
      <c r="I901" s="51">
        <v>9</v>
      </c>
      <c r="J901" s="51">
        <v>4</v>
      </c>
      <c r="K901" s="102">
        <v>18</v>
      </c>
    </row>
    <row r="902" spans="3:11" ht="15" hidden="1" customHeight="1">
      <c r="C902" s="11">
        <v>9419</v>
      </c>
      <c r="D902" s="48" t="s">
        <v>150</v>
      </c>
      <c r="E902" s="48">
        <v>79420</v>
      </c>
      <c r="F902" s="48">
        <v>6050</v>
      </c>
      <c r="G902" s="48">
        <v>15140</v>
      </c>
      <c r="I902" s="51">
        <v>9</v>
      </c>
      <c r="J902" s="51">
        <v>4</v>
      </c>
      <c r="K902" s="102">
        <v>19</v>
      </c>
    </row>
    <row r="903" spans="3:11" ht="15" hidden="1" customHeight="1">
      <c r="C903" s="11">
        <v>9420</v>
      </c>
      <c r="D903" s="48" t="s">
        <v>151</v>
      </c>
      <c r="E903" s="48">
        <v>82500</v>
      </c>
      <c r="F903" s="48">
        <v>6050</v>
      </c>
      <c r="G903" s="48">
        <v>15140</v>
      </c>
      <c r="I903" s="51">
        <v>9</v>
      </c>
      <c r="J903" s="51">
        <v>4</v>
      </c>
      <c r="K903" s="102">
        <v>20</v>
      </c>
    </row>
    <row r="904" spans="3:11" ht="15" hidden="1" customHeight="1">
      <c r="C904" s="48">
        <f>VALUE(CONCATENATE(I904,J904,K904))</f>
        <v>1011</v>
      </c>
      <c r="D904" s="48" t="s">
        <v>152</v>
      </c>
      <c r="E904" s="48">
        <v>10440</v>
      </c>
      <c r="F904" s="48">
        <v>1410</v>
      </c>
      <c r="G904" s="48"/>
      <c r="I904" s="51">
        <v>10</v>
      </c>
      <c r="J904" s="51">
        <v>1</v>
      </c>
      <c r="K904" s="102">
        <v>1</v>
      </c>
    </row>
    <row r="905" spans="3:11" ht="15" hidden="1" customHeight="1">
      <c r="C905" s="48">
        <f t="shared" ref="C905:C968" si="102">VALUE(CONCATENATE(I905,J905,K905))</f>
        <v>1012</v>
      </c>
      <c r="D905" s="48" t="s">
        <v>132</v>
      </c>
      <c r="E905" s="48">
        <v>11150</v>
      </c>
      <c r="F905" s="48">
        <v>1410</v>
      </c>
      <c r="G905" s="48"/>
      <c r="I905" s="51">
        <v>10</v>
      </c>
      <c r="J905" s="51">
        <v>1</v>
      </c>
      <c r="K905" s="102">
        <v>2</v>
      </c>
    </row>
    <row r="906" spans="3:11" ht="15" hidden="1" customHeight="1">
      <c r="C906" s="48">
        <f t="shared" si="102"/>
        <v>1014</v>
      </c>
      <c r="D906" s="48" t="s">
        <v>133</v>
      </c>
      <c r="E906" s="48">
        <v>12580</v>
      </c>
      <c r="F906" s="48">
        <v>1410</v>
      </c>
      <c r="G906" s="48"/>
      <c r="I906" s="51">
        <v>10</v>
      </c>
      <c r="J906" s="51">
        <v>1</v>
      </c>
      <c r="K906" s="102">
        <f>K905+2</f>
        <v>4</v>
      </c>
    </row>
    <row r="907" spans="3:11" ht="15" hidden="1" customHeight="1">
      <c r="C907" s="48">
        <f t="shared" si="102"/>
        <v>1016</v>
      </c>
      <c r="D907" s="48" t="s">
        <v>134</v>
      </c>
      <c r="E907" s="48">
        <v>14000</v>
      </c>
      <c r="F907" s="48">
        <v>1410</v>
      </c>
      <c r="G907" s="48"/>
      <c r="I907" s="51">
        <v>10</v>
      </c>
      <c r="J907" s="51">
        <v>1</v>
      </c>
      <c r="K907" s="102">
        <f t="shared" ref="K907:K924" si="103">K906+2</f>
        <v>6</v>
      </c>
    </row>
    <row r="908" spans="3:11" ht="15" hidden="1" customHeight="1">
      <c r="C908" s="48">
        <f t="shared" si="102"/>
        <v>1018</v>
      </c>
      <c r="D908" s="48" t="s">
        <v>135</v>
      </c>
      <c r="E908" s="48">
        <v>15430</v>
      </c>
      <c r="F908" s="48">
        <v>1410</v>
      </c>
      <c r="G908" s="48"/>
      <c r="I908" s="51">
        <v>10</v>
      </c>
      <c r="J908" s="51">
        <v>1</v>
      </c>
      <c r="K908" s="102">
        <f t="shared" si="103"/>
        <v>8</v>
      </c>
    </row>
    <row r="909" spans="3:11" ht="15" hidden="1" customHeight="1">
      <c r="C909" s="48">
        <f t="shared" si="102"/>
        <v>10110</v>
      </c>
      <c r="D909" s="48" t="s">
        <v>136</v>
      </c>
      <c r="E909" s="48">
        <v>16850</v>
      </c>
      <c r="F909" s="48">
        <v>1410</v>
      </c>
      <c r="G909" s="48"/>
      <c r="I909" s="51">
        <v>10</v>
      </c>
      <c r="J909" s="51">
        <v>1</v>
      </c>
      <c r="K909" s="102">
        <f t="shared" si="103"/>
        <v>10</v>
      </c>
    </row>
    <row r="910" spans="3:11" ht="15" hidden="1" customHeight="1">
      <c r="C910" s="48">
        <f t="shared" si="102"/>
        <v>10112</v>
      </c>
      <c r="D910" s="48" t="s">
        <v>137</v>
      </c>
      <c r="E910" s="48">
        <v>18280</v>
      </c>
      <c r="F910" s="48">
        <v>1410</v>
      </c>
      <c r="G910" s="48"/>
      <c r="I910" s="51">
        <v>10</v>
      </c>
      <c r="J910" s="51">
        <v>1</v>
      </c>
      <c r="K910" s="102">
        <f t="shared" si="103"/>
        <v>12</v>
      </c>
    </row>
    <row r="911" spans="3:11" ht="15" hidden="1" customHeight="1">
      <c r="C911" s="48">
        <f t="shared" si="102"/>
        <v>10114</v>
      </c>
      <c r="D911" s="48" t="s">
        <v>138</v>
      </c>
      <c r="E911" s="48">
        <v>19700</v>
      </c>
      <c r="F911" s="48">
        <v>1410</v>
      </c>
      <c r="G911" s="48"/>
      <c r="I911" s="51">
        <v>10</v>
      </c>
      <c r="J911" s="51">
        <v>1</v>
      </c>
      <c r="K911" s="102">
        <f t="shared" si="103"/>
        <v>14</v>
      </c>
    </row>
    <row r="912" spans="3:11" ht="15" hidden="1" customHeight="1">
      <c r="C912" s="48">
        <f t="shared" si="102"/>
        <v>10116</v>
      </c>
      <c r="D912" s="48" t="s">
        <v>139</v>
      </c>
      <c r="E912" s="48">
        <v>21130</v>
      </c>
      <c r="F912" s="48">
        <v>1410</v>
      </c>
      <c r="G912" s="48"/>
      <c r="I912" s="51">
        <v>10</v>
      </c>
      <c r="J912" s="51">
        <v>1</v>
      </c>
      <c r="K912" s="102">
        <f t="shared" si="103"/>
        <v>16</v>
      </c>
    </row>
    <row r="913" spans="3:11" ht="15" hidden="1" customHeight="1">
      <c r="C913" s="48">
        <f t="shared" si="102"/>
        <v>10118</v>
      </c>
      <c r="D913" s="48" t="s">
        <v>140</v>
      </c>
      <c r="E913" s="48">
        <v>22550</v>
      </c>
      <c r="F913" s="48">
        <v>1410</v>
      </c>
      <c r="G913" s="48"/>
      <c r="I913" s="51">
        <v>10</v>
      </c>
      <c r="J913" s="51">
        <v>1</v>
      </c>
      <c r="K913" s="102">
        <f t="shared" si="103"/>
        <v>18</v>
      </c>
    </row>
    <row r="914" spans="3:11" ht="15" hidden="1" customHeight="1">
      <c r="C914" s="48">
        <f t="shared" si="102"/>
        <v>10120</v>
      </c>
      <c r="D914" s="48" t="s">
        <v>141</v>
      </c>
      <c r="E914" s="48">
        <v>23980</v>
      </c>
      <c r="F914" s="48">
        <v>1410</v>
      </c>
      <c r="G914" s="48"/>
      <c r="I914" s="51">
        <v>10</v>
      </c>
      <c r="J914" s="51">
        <v>1</v>
      </c>
      <c r="K914" s="102">
        <f t="shared" si="103"/>
        <v>20</v>
      </c>
    </row>
    <row r="915" spans="3:11" ht="15" hidden="1" customHeight="1">
      <c r="C915" s="48">
        <f t="shared" si="102"/>
        <v>10122</v>
      </c>
      <c r="D915" s="48" t="s">
        <v>142</v>
      </c>
      <c r="E915" s="48">
        <v>25400</v>
      </c>
      <c r="F915" s="48">
        <v>1410</v>
      </c>
      <c r="G915" s="48"/>
      <c r="I915" s="51">
        <v>10</v>
      </c>
      <c r="J915" s="51">
        <v>1</v>
      </c>
      <c r="K915" s="102">
        <f t="shared" si="103"/>
        <v>22</v>
      </c>
    </row>
    <row r="916" spans="3:11" ht="15" hidden="1" customHeight="1">
      <c r="C916" s="48">
        <f t="shared" si="102"/>
        <v>10124</v>
      </c>
      <c r="D916" s="48" t="s">
        <v>143</v>
      </c>
      <c r="E916" s="48">
        <v>26810</v>
      </c>
      <c r="F916" s="48">
        <v>1410</v>
      </c>
      <c r="G916" s="48"/>
      <c r="I916" s="51">
        <v>10</v>
      </c>
      <c r="J916" s="51">
        <v>1</v>
      </c>
      <c r="K916" s="102">
        <f t="shared" si="103"/>
        <v>24</v>
      </c>
    </row>
    <row r="917" spans="3:11" ht="15" hidden="1" customHeight="1">
      <c r="C917" s="48">
        <f t="shared" si="102"/>
        <v>10126</v>
      </c>
      <c r="D917" s="48" t="s">
        <v>144</v>
      </c>
      <c r="E917" s="48">
        <v>28230</v>
      </c>
      <c r="F917" s="48">
        <v>1410</v>
      </c>
      <c r="G917" s="48"/>
      <c r="I917" s="51">
        <v>10</v>
      </c>
      <c r="J917" s="51">
        <v>1</v>
      </c>
      <c r="K917" s="102">
        <f t="shared" si="103"/>
        <v>26</v>
      </c>
    </row>
    <row r="918" spans="3:11" ht="15" hidden="1" customHeight="1">
      <c r="C918" s="48">
        <f t="shared" si="102"/>
        <v>10128</v>
      </c>
      <c r="D918" s="48" t="s">
        <v>145</v>
      </c>
      <c r="E918" s="48">
        <v>29650</v>
      </c>
      <c r="F918" s="48">
        <v>1410</v>
      </c>
      <c r="G918" s="48"/>
      <c r="I918" s="51">
        <v>10</v>
      </c>
      <c r="J918" s="51">
        <v>1</v>
      </c>
      <c r="K918" s="102">
        <f t="shared" si="103"/>
        <v>28</v>
      </c>
    </row>
    <row r="919" spans="3:11" ht="15" hidden="1" customHeight="1">
      <c r="C919" s="48">
        <f t="shared" si="102"/>
        <v>10130</v>
      </c>
      <c r="D919" s="48" t="s">
        <v>146</v>
      </c>
      <c r="E919" s="48">
        <v>31070</v>
      </c>
      <c r="F919" s="48">
        <v>1410</v>
      </c>
      <c r="G919" s="48"/>
      <c r="I919" s="51">
        <v>10</v>
      </c>
      <c r="J919" s="51">
        <v>1</v>
      </c>
      <c r="K919" s="102">
        <f t="shared" si="103"/>
        <v>30</v>
      </c>
    </row>
    <row r="920" spans="3:11" ht="15" hidden="1" customHeight="1">
      <c r="C920" s="48">
        <f t="shared" si="102"/>
        <v>10132</v>
      </c>
      <c r="D920" s="48" t="s">
        <v>147</v>
      </c>
      <c r="E920" s="48">
        <v>32490</v>
      </c>
      <c r="F920" s="48">
        <v>1410</v>
      </c>
      <c r="G920" s="48"/>
      <c r="I920" s="51">
        <v>10</v>
      </c>
      <c r="J920" s="51">
        <v>1</v>
      </c>
      <c r="K920" s="102">
        <f t="shared" si="103"/>
        <v>32</v>
      </c>
    </row>
    <row r="921" spans="3:11" ht="15" hidden="1" customHeight="1">
      <c r="C921" s="48">
        <f t="shared" si="102"/>
        <v>10134</v>
      </c>
      <c r="D921" s="48" t="s">
        <v>148</v>
      </c>
      <c r="E921" s="48">
        <v>33900</v>
      </c>
      <c r="F921" s="48">
        <v>1410</v>
      </c>
      <c r="G921" s="48"/>
      <c r="I921" s="51">
        <v>10</v>
      </c>
      <c r="J921" s="51">
        <v>1</v>
      </c>
      <c r="K921" s="102">
        <f t="shared" si="103"/>
        <v>34</v>
      </c>
    </row>
    <row r="922" spans="3:11" ht="15" hidden="1" customHeight="1">
      <c r="C922" s="48">
        <f t="shared" si="102"/>
        <v>10136</v>
      </c>
      <c r="D922" s="48" t="s">
        <v>149</v>
      </c>
      <c r="E922" s="48">
        <v>35320</v>
      </c>
      <c r="F922" s="48">
        <v>1410</v>
      </c>
      <c r="G922" s="48"/>
      <c r="I922" s="51">
        <v>10</v>
      </c>
      <c r="J922" s="51">
        <v>1</v>
      </c>
      <c r="K922" s="102">
        <f t="shared" si="103"/>
        <v>36</v>
      </c>
    </row>
    <row r="923" spans="3:11" ht="15" hidden="1" customHeight="1">
      <c r="C923" s="48">
        <f t="shared" si="102"/>
        <v>10138</v>
      </c>
      <c r="D923" s="48" t="s">
        <v>150</v>
      </c>
      <c r="E923" s="48">
        <v>36740</v>
      </c>
      <c r="F923" s="48">
        <v>1410</v>
      </c>
      <c r="G923" s="48"/>
      <c r="I923" s="51">
        <v>10</v>
      </c>
      <c r="J923" s="51">
        <v>1</v>
      </c>
      <c r="K923" s="102">
        <f t="shared" si="103"/>
        <v>38</v>
      </c>
    </row>
    <row r="924" spans="3:11" ht="15" hidden="1" customHeight="1">
      <c r="C924" s="48">
        <f t="shared" si="102"/>
        <v>10140</v>
      </c>
      <c r="D924" s="48" t="s">
        <v>151</v>
      </c>
      <c r="E924" s="48">
        <v>38160</v>
      </c>
      <c r="F924" s="48">
        <v>1410</v>
      </c>
      <c r="G924" s="48"/>
      <c r="I924" s="51">
        <v>10</v>
      </c>
      <c r="J924" s="51">
        <v>1</v>
      </c>
      <c r="K924" s="102">
        <f t="shared" si="103"/>
        <v>40</v>
      </c>
    </row>
    <row r="925" spans="3:11" ht="15" hidden="1" customHeight="1">
      <c r="C925" s="48">
        <f t="shared" si="102"/>
        <v>1021</v>
      </c>
      <c r="D925" s="48" t="s">
        <v>152</v>
      </c>
      <c r="E925" s="48">
        <v>12220</v>
      </c>
      <c r="F925" s="48">
        <v>1640</v>
      </c>
      <c r="G925" s="48"/>
      <c r="I925" s="51">
        <v>10</v>
      </c>
      <c r="J925" s="51">
        <v>2</v>
      </c>
      <c r="K925" s="102">
        <v>1</v>
      </c>
    </row>
    <row r="926" spans="3:11" ht="15" hidden="1" customHeight="1">
      <c r="C926" s="48">
        <f t="shared" si="102"/>
        <v>1022</v>
      </c>
      <c r="D926" s="48" t="s">
        <v>132</v>
      </c>
      <c r="E926" s="48">
        <v>13070</v>
      </c>
      <c r="F926" s="48">
        <v>1640</v>
      </c>
      <c r="G926" s="48"/>
      <c r="I926" s="51">
        <v>10</v>
      </c>
      <c r="J926" s="51">
        <v>2</v>
      </c>
      <c r="K926" s="102">
        <v>2</v>
      </c>
    </row>
    <row r="927" spans="3:11" ht="15" hidden="1" customHeight="1">
      <c r="C927" s="48">
        <f t="shared" si="102"/>
        <v>1024</v>
      </c>
      <c r="D927" s="48" t="s">
        <v>133</v>
      </c>
      <c r="E927" s="48">
        <v>14760</v>
      </c>
      <c r="F927" s="48">
        <v>1640</v>
      </c>
      <c r="G927" s="48"/>
      <c r="I927" s="51">
        <v>10</v>
      </c>
      <c r="J927" s="51">
        <v>2</v>
      </c>
      <c r="K927" s="102">
        <f>K926+2</f>
        <v>4</v>
      </c>
    </row>
    <row r="928" spans="3:11" ht="15" hidden="1" customHeight="1">
      <c r="C928" s="48">
        <f t="shared" si="102"/>
        <v>1026</v>
      </c>
      <c r="D928" s="48" t="s">
        <v>134</v>
      </c>
      <c r="E928" s="48">
        <v>16450</v>
      </c>
      <c r="F928" s="48">
        <v>1640</v>
      </c>
      <c r="G928" s="48"/>
      <c r="I928" s="51">
        <v>10</v>
      </c>
      <c r="J928" s="51">
        <v>2</v>
      </c>
      <c r="K928" s="102">
        <f t="shared" ref="K928:K945" si="104">K927+2</f>
        <v>6</v>
      </c>
    </row>
    <row r="929" spans="3:11" ht="15" hidden="1" customHeight="1">
      <c r="C929" s="48">
        <f t="shared" si="102"/>
        <v>1028</v>
      </c>
      <c r="D929" s="48" t="s">
        <v>135</v>
      </c>
      <c r="E929" s="48">
        <v>18140</v>
      </c>
      <c r="F929" s="48">
        <v>1640</v>
      </c>
      <c r="G929" s="48"/>
      <c r="I929" s="51">
        <v>10</v>
      </c>
      <c r="J929" s="51">
        <v>2</v>
      </c>
      <c r="K929" s="102">
        <f t="shared" si="104"/>
        <v>8</v>
      </c>
    </row>
    <row r="930" spans="3:11" ht="15" hidden="1" customHeight="1">
      <c r="C930" s="48">
        <f t="shared" si="102"/>
        <v>10210</v>
      </c>
      <c r="D930" s="48" t="s">
        <v>136</v>
      </c>
      <c r="E930" s="48">
        <v>19830</v>
      </c>
      <c r="F930" s="48">
        <v>1640</v>
      </c>
      <c r="G930" s="48"/>
      <c r="I930" s="51">
        <v>10</v>
      </c>
      <c r="J930" s="51">
        <v>2</v>
      </c>
      <c r="K930" s="102">
        <f t="shared" si="104"/>
        <v>10</v>
      </c>
    </row>
    <row r="931" spans="3:11" ht="15" hidden="1" customHeight="1">
      <c r="C931" s="48">
        <f t="shared" si="102"/>
        <v>10212</v>
      </c>
      <c r="D931" s="48" t="s">
        <v>137</v>
      </c>
      <c r="E931" s="48">
        <v>21520</v>
      </c>
      <c r="F931" s="48">
        <v>1640</v>
      </c>
      <c r="G931" s="48"/>
      <c r="I931" s="51">
        <v>10</v>
      </c>
      <c r="J931" s="51">
        <v>2</v>
      </c>
      <c r="K931" s="102">
        <f t="shared" si="104"/>
        <v>12</v>
      </c>
    </row>
    <row r="932" spans="3:11" ht="15" hidden="1" customHeight="1">
      <c r="C932" s="48">
        <f t="shared" si="102"/>
        <v>10214</v>
      </c>
      <c r="D932" s="48" t="s">
        <v>138</v>
      </c>
      <c r="E932" s="48">
        <v>23210</v>
      </c>
      <c r="F932" s="48">
        <v>1640</v>
      </c>
      <c r="G932" s="48"/>
      <c r="I932" s="51">
        <v>10</v>
      </c>
      <c r="J932" s="51">
        <v>2</v>
      </c>
      <c r="K932" s="102">
        <f t="shared" si="104"/>
        <v>14</v>
      </c>
    </row>
    <row r="933" spans="3:11" ht="15" hidden="1" customHeight="1">
      <c r="C933" s="48">
        <f t="shared" si="102"/>
        <v>10216</v>
      </c>
      <c r="D933" s="48" t="s">
        <v>139</v>
      </c>
      <c r="E933" s="48">
        <v>24900</v>
      </c>
      <c r="F933" s="48">
        <v>1640</v>
      </c>
      <c r="G933" s="48"/>
      <c r="I933" s="51">
        <v>10</v>
      </c>
      <c r="J933" s="51">
        <v>2</v>
      </c>
      <c r="K933" s="102">
        <f t="shared" si="104"/>
        <v>16</v>
      </c>
    </row>
    <row r="934" spans="3:11" ht="15" hidden="1" customHeight="1">
      <c r="C934" s="48">
        <f t="shared" si="102"/>
        <v>10218</v>
      </c>
      <c r="D934" s="48" t="s">
        <v>140</v>
      </c>
      <c r="E934" s="48">
        <v>26590</v>
      </c>
      <c r="F934" s="48">
        <v>1640</v>
      </c>
      <c r="G934" s="48"/>
      <c r="I934" s="51">
        <v>10</v>
      </c>
      <c r="J934" s="51">
        <v>2</v>
      </c>
      <c r="K934" s="102">
        <f t="shared" si="104"/>
        <v>18</v>
      </c>
    </row>
    <row r="935" spans="3:11" ht="15" hidden="1" customHeight="1">
      <c r="C935" s="48">
        <f t="shared" si="102"/>
        <v>10220</v>
      </c>
      <c r="D935" s="48" t="s">
        <v>141</v>
      </c>
      <c r="E935" s="48">
        <v>28270</v>
      </c>
      <c r="F935" s="48">
        <v>1640</v>
      </c>
      <c r="G935" s="48"/>
      <c r="I935" s="51">
        <v>10</v>
      </c>
      <c r="J935" s="51">
        <v>2</v>
      </c>
      <c r="K935" s="102">
        <f t="shared" si="104"/>
        <v>20</v>
      </c>
    </row>
    <row r="936" spans="3:11" ht="15" hidden="1" customHeight="1">
      <c r="C936" s="48">
        <f t="shared" si="102"/>
        <v>10222</v>
      </c>
      <c r="D936" s="48" t="s">
        <v>142</v>
      </c>
      <c r="E936" s="48">
        <v>29930</v>
      </c>
      <c r="F936" s="48">
        <v>1640</v>
      </c>
      <c r="G936" s="48"/>
      <c r="I936" s="51">
        <v>10</v>
      </c>
      <c r="J936" s="51">
        <v>2</v>
      </c>
      <c r="K936" s="102">
        <f t="shared" si="104"/>
        <v>22</v>
      </c>
    </row>
    <row r="937" spans="3:11" ht="15" hidden="1" customHeight="1">
      <c r="C937" s="48">
        <f t="shared" si="102"/>
        <v>10224</v>
      </c>
      <c r="D937" s="48" t="s">
        <v>143</v>
      </c>
      <c r="E937" s="48">
        <v>31590</v>
      </c>
      <c r="F937" s="48">
        <v>1640</v>
      </c>
      <c r="G937" s="48"/>
      <c r="I937" s="51">
        <v>10</v>
      </c>
      <c r="J937" s="51">
        <v>2</v>
      </c>
      <c r="K937" s="102">
        <f t="shared" si="104"/>
        <v>24</v>
      </c>
    </row>
    <row r="938" spans="3:11" ht="15" hidden="1" customHeight="1">
      <c r="C938" s="48">
        <f t="shared" si="102"/>
        <v>10226</v>
      </c>
      <c r="D938" s="48" t="s">
        <v>144</v>
      </c>
      <c r="E938" s="48">
        <v>33250</v>
      </c>
      <c r="F938" s="48">
        <v>1640</v>
      </c>
      <c r="G938" s="48"/>
      <c r="I938" s="51">
        <v>10</v>
      </c>
      <c r="J938" s="51">
        <v>2</v>
      </c>
      <c r="K938" s="102">
        <f t="shared" si="104"/>
        <v>26</v>
      </c>
    </row>
    <row r="939" spans="3:11" ht="15" hidden="1" customHeight="1">
      <c r="C939" s="48">
        <f t="shared" si="102"/>
        <v>10228</v>
      </c>
      <c r="D939" s="48" t="s">
        <v>145</v>
      </c>
      <c r="E939" s="48">
        <v>34910</v>
      </c>
      <c r="F939" s="48">
        <v>1640</v>
      </c>
      <c r="G939" s="48"/>
      <c r="I939" s="51">
        <v>10</v>
      </c>
      <c r="J939" s="51">
        <v>2</v>
      </c>
      <c r="K939" s="102">
        <f t="shared" si="104"/>
        <v>28</v>
      </c>
    </row>
    <row r="940" spans="3:11" ht="15" hidden="1" customHeight="1">
      <c r="C940" s="48">
        <f t="shared" si="102"/>
        <v>10230</v>
      </c>
      <c r="D940" s="48" t="s">
        <v>146</v>
      </c>
      <c r="E940" s="48">
        <v>36570</v>
      </c>
      <c r="F940" s="48">
        <v>1640</v>
      </c>
      <c r="G940" s="48"/>
      <c r="I940" s="51">
        <v>10</v>
      </c>
      <c r="J940" s="51">
        <v>2</v>
      </c>
      <c r="K940" s="102">
        <f t="shared" si="104"/>
        <v>30</v>
      </c>
    </row>
    <row r="941" spans="3:11" ht="15" hidden="1" customHeight="1">
      <c r="C941" s="48">
        <f t="shared" si="102"/>
        <v>10232</v>
      </c>
      <c r="D941" s="48" t="s">
        <v>147</v>
      </c>
      <c r="E941" s="48">
        <v>38230</v>
      </c>
      <c r="F941" s="48">
        <v>1640</v>
      </c>
      <c r="G941" s="48"/>
      <c r="I941" s="51">
        <v>10</v>
      </c>
      <c r="J941" s="51">
        <v>2</v>
      </c>
      <c r="K941" s="102">
        <f t="shared" si="104"/>
        <v>32</v>
      </c>
    </row>
    <row r="942" spans="3:11" ht="15" hidden="1" customHeight="1">
      <c r="C942" s="48">
        <f t="shared" si="102"/>
        <v>10234</v>
      </c>
      <c r="D942" s="48" t="s">
        <v>148</v>
      </c>
      <c r="E942" s="48">
        <v>39890</v>
      </c>
      <c r="F942" s="48">
        <v>1640</v>
      </c>
      <c r="G942" s="48"/>
      <c r="I942" s="51">
        <v>10</v>
      </c>
      <c r="J942" s="51">
        <v>2</v>
      </c>
      <c r="K942" s="102">
        <f t="shared" si="104"/>
        <v>34</v>
      </c>
    </row>
    <row r="943" spans="3:11" ht="15" hidden="1" customHeight="1">
      <c r="C943" s="48">
        <f t="shared" si="102"/>
        <v>10236</v>
      </c>
      <c r="D943" s="48" t="s">
        <v>149</v>
      </c>
      <c r="E943" s="48">
        <v>41540</v>
      </c>
      <c r="F943" s="48">
        <v>1640</v>
      </c>
      <c r="G943" s="48"/>
      <c r="I943" s="51">
        <v>10</v>
      </c>
      <c r="J943" s="51">
        <v>2</v>
      </c>
      <c r="K943" s="102">
        <f t="shared" si="104"/>
        <v>36</v>
      </c>
    </row>
    <row r="944" spans="3:11" ht="15" hidden="1" customHeight="1">
      <c r="C944" s="48">
        <f t="shared" si="102"/>
        <v>10238</v>
      </c>
      <c r="D944" s="48" t="s">
        <v>150</v>
      </c>
      <c r="E944" s="48">
        <v>43200</v>
      </c>
      <c r="F944" s="48">
        <v>1640</v>
      </c>
      <c r="G944" s="48"/>
      <c r="I944" s="51">
        <v>10</v>
      </c>
      <c r="J944" s="51">
        <v>2</v>
      </c>
      <c r="K944" s="102">
        <f t="shared" si="104"/>
        <v>38</v>
      </c>
    </row>
    <row r="945" spans="3:11" ht="15" hidden="1" customHeight="1">
      <c r="C945" s="48">
        <f t="shared" si="102"/>
        <v>10240</v>
      </c>
      <c r="D945" s="48" t="s">
        <v>151</v>
      </c>
      <c r="E945" s="48">
        <v>44860</v>
      </c>
      <c r="F945" s="48">
        <v>1640</v>
      </c>
      <c r="G945" s="48"/>
      <c r="I945" s="51">
        <v>10</v>
      </c>
      <c r="J945" s="51">
        <v>2</v>
      </c>
      <c r="K945" s="102">
        <f t="shared" si="104"/>
        <v>40</v>
      </c>
    </row>
    <row r="946" spans="3:11" ht="15" hidden="1" customHeight="1">
      <c r="C946" s="48">
        <f t="shared" si="102"/>
        <v>1031</v>
      </c>
      <c r="D946" s="48" t="s">
        <v>152</v>
      </c>
      <c r="E946" s="48">
        <v>15890</v>
      </c>
      <c r="F946" s="48">
        <v>2220</v>
      </c>
      <c r="G946" s="48"/>
      <c r="I946" s="51">
        <v>10</v>
      </c>
      <c r="J946" s="51">
        <v>3</v>
      </c>
      <c r="K946" s="102">
        <v>1</v>
      </c>
    </row>
    <row r="947" spans="3:11" ht="15" hidden="1" customHeight="1">
      <c r="C947" s="48">
        <f t="shared" si="102"/>
        <v>1032</v>
      </c>
      <c r="D947" s="48" t="s">
        <v>132</v>
      </c>
      <c r="E947" s="48">
        <v>17060</v>
      </c>
      <c r="F947" s="48">
        <v>2220</v>
      </c>
      <c r="G947" s="48"/>
      <c r="I947" s="51">
        <v>10</v>
      </c>
      <c r="J947" s="51">
        <v>3</v>
      </c>
      <c r="K947" s="102">
        <v>2</v>
      </c>
    </row>
    <row r="948" spans="3:11" ht="15" hidden="1" customHeight="1">
      <c r="C948" s="48">
        <f t="shared" si="102"/>
        <v>1034</v>
      </c>
      <c r="D948" s="48" t="s">
        <v>133</v>
      </c>
      <c r="E948" s="48">
        <v>19390</v>
      </c>
      <c r="F948" s="48">
        <v>2220</v>
      </c>
      <c r="G948" s="48"/>
      <c r="I948" s="51">
        <v>10</v>
      </c>
      <c r="J948" s="51">
        <v>3</v>
      </c>
      <c r="K948" s="102">
        <f>K947+2</f>
        <v>4</v>
      </c>
    </row>
    <row r="949" spans="3:11" ht="15" hidden="1" customHeight="1">
      <c r="C949" s="48">
        <f t="shared" si="102"/>
        <v>1036</v>
      </c>
      <c r="D949" s="48" t="s">
        <v>134</v>
      </c>
      <c r="E949" s="48">
        <v>21730</v>
      </c>
      <c r="F949" s="48">
        <v>2220</v>
      </c>
      <c r="G949" s="48"/>
      <c r="I949" s="51">
        <v>10</v>
      </c>
      <c r="J949" s="51">
        <v>3</v>
      </c>
      <c r="K949" s="102">
        <f t="shared" ref="K949:K966" si="105">K948+2</f>
        <v>6</v>
      </c>
    </row>
    <row r="950" spans="3:11" ht="15" hidden="1" customHeight="1">
      <c r="C950" s="48">
        <f t="shared" si="102"/>
        <v>1038</v>
      </c>
      <c r="D950" s="48" t="s">
        <v>135</v>
      </c>
      <c r="E950" s="48">
        <v>24060</v>
      </c>
      <c r="F950" s="48">
        <v>2220</v>
      </c>
      <c r="G950" s="48"/>
      <c r="I950" s="51">
        <v>10</v>
      </c>
      <c r="J950" s="51">
        <v>3</v>
      </c>
      <c r="K950" s="102">
        <f t="shared" si="105"/>
        <v>8</v>
      </c>
    </row>
    <row r="951" spans="3:11" ht="15" hidden="1" customHeight="1">
      <c r="C951" s="48">
        <f t="shared" si="102"/>
        <v>10310</v>
      </c>
      <c r="D951" s="48" t="s">
        <v>136</v>
      </c>
      <c r="E951" s="48">
        <v>26400</v>
      </c>
      <c r="F951" s="48">
        <v>2220</v>
      </c>
      <c r="G951" s="48"/>
      <c r="I951" s="51">
        <v>10</v>
      </c>
      <c r="J951" s="51">
        <v>3</v>
      </c>
      <c r="K951" s="102">
        <f t="shared" si="105"/>
        <v>10</v>
      </c>
    </row>
    <row r="952" spans="3:11" ht="15" hidden="1" customHeight="1">
      <c r="C952" s="48">
        <f t="shared" si="102"/>
        <v>10312</v>
      </c>
      <c r="D952" s="48" t="s">
        <v>137</v>
      </c>
      <c r="E952" s="48">
        <v>28730</v>
      </c>
      <c r="F952" s="48">
        <v>2220</v>
      </c>
      <c r="G952" s="48"/>
      <c r="I952" s="51">
        <v>10</v>
      </c>
      <c r="J952" s="51">
        <v>3</v>
      </c>
      <c r="K952" s="102">
        <f t="shared" si="105"/>
        <v>12</v>
      </c>
    </row>
    <row r="953" spans="3:11" ht="15" hidden="1" customHeight="1">
      <c r="C953" s="48">
        <f t="shared" si="102"/>
        <v>10314</v>
      </c>
      <c r="D953" s="48" t="s">
        <v>138</v>
      </c>
      <c r="E953" s="48">
        <v>31060</v>
      </c>
      <c r="F953" s="48">
        <v>2220</v>
      </c>
      <c r="G953" s="48"/>
      <c r="I953" s="51">
        <v>10</v>
      </c>
      <c r="J953" s="51">
        <v>3</v>
      </c>
      <c r="K953" s="102">
        <f t="shared" si="105"/>
        <v>14</v>
      </c>
    </row>
    <row r="954" spans="3:11" ht="15" hidden="1" customHeight="1">
      <c r="C954" s="48">
        <f t="shared" si="102"/>
        <v>10316</v>
      </c>
      <c r="D954" s="48" t="s">
        <v>139</v>
      </c>
      <c r="E954" s="48">
        <v>33400</v>
      </c>
      <c r="F954" s="48">
        <v>2220</v>
      </c>
      <c r="G954" s="48"/>
      <c r="I954" s="51">
        <v>10</v>
      </c>
      <c r="J954" s="51">
        <v>3</v>
      </c>
      <c r="K954" s="102">
        <f t="shared" si="105"/>
        <v>16</v>
      </c>
    </row>
    <row r="955" spans="3:11" ht="15" hidden="1" customHeight="1">
      <c r="C955" s="48">
        <f t="shared" si="102"/>
        <v>10318</v>
      </c>
      <c r="D955" s="48" t="s">
        <v>140</v>
      </c>
      <c r="E955" s="48">
        <v>35730</v>
      </c>
      <c r="F955" s="48">
        <v>2220</v>
      </c>
      <c r="G955" s="48"/>
      <c r="I955" s="51">
        <v>10</v>
      </c>
      <c r="J955" s="51">
        <v>3</v>
      </c>
      <c r="K955" s="102">
        <f t="shared" si="105"/>
        <v>18</v>
      </c>
    </row>
    <row r="956" spans="3:11" ht="15" hidden="1" customHeight="1">
      <c r="C956" s="48">
        <f t="shared" si="102"/>
        <v>10320</v>
      </c>
      <c r="D956" s="48" t="s">
        <v>141</v>
      </c>
      <c r="E956" s="48">
        <v>38070</v>
      </c>
      <c r="F956" s="48">
        <v>2220</v>
      </c>
      <c r="G956" s="48"/>
      <c r="I956" s="51">
        <v>10</v>
      </c>
      <c r="J956" s="51">
        <v>3</v>
      </c>
      <c r="K956" s="102">
        <f t="shared" si="105"/>
        <v>20</v>
      </c>
    </row>
    <row r="957" spans="3:11" ht="15" hidden="1" customHeight="1">
      <c r="C957" s="48">
        <f t="shared" si="102"/>
        <v>10322</v>
      </c>
      <c r="D957" s="48" t="s">
        <v>142</v>
      </c>
      <c r="E957" s="48">
        <v>40320</v>
      </c>
      <c r="F957" s="48">
        <v>2220</v>
      </c>
      <c r="G957" s="48"/>
      <c r="I957" s="51">
        <v>10</v>
      </c>
      <c r="J957" s="51">
        <v>3</v>
      </c>
      <c r="K957" s="102">
        <f t="shared" si="105"/>
        <v>22</v>
      </c>
    </row>
    <row r="958" spans="3:11" ht="15" hidden="1" customHeight="1">
      <c r="C958" s="48">
        <f t="shared" si="102"/>
        <v>10324</v>
      </c>
      <c r="D958" s="48" t="s">
        <v>143</v>
      </c>
      <c r="E958" s="48">
        <v>42570</v>
      </c>
      <c r="F958" s="48">
        <v>2220</v>
      </c>
      <c r="G958" s="48"/>
      <c r="I958" s="51">
        <v>10</v>
      </c>
      <c r="J958" s="51">
        <v>3</v>
      </c>
      <c r="K958" s="102">
        <f t="shared" si="105"/>
        <v>24</v>
      </c>
    </row>
    <row r="959" spans="3:11" ht="15" hidden="1" customHeight="1">
      <c r="C959" s="48">
        <f t="shared" si="102"/>
        <v>10326</v>
      </c>
      <c r="D959" s="48" t="s">
        <v>144</v>
      </c>
      <c r="E959" s="48">
        <v>44830</v>
      </c>
      <c r="F959" s="48">
        <v>2220</v>
      </c>
      <c r="G959" s="48"/>
      <c r="I959" s="51">
        <v>10</v>
      </c>
      <c r="J959" s="51">
        <v>3</v>
      </c>
      <c r="K959" s="102">
        <f t="shared" si="105"/>
        <v>26</v>
      </c>
    </row>
    <row r="960" spans="3:11" ht="15" hidden="1" customHeight="1">
      <c r="C960" s="48">
        <f t="shared" si="102"/>
        <v>10328</v>
      </c>
      <c r="D960" s="48" t="s">
        <v>145</v>
      </c>
      <c r="E960" s="48">
        <v>47080</v>
      </c>
      <c r="F960" s="48">
        <v>2220</v>
      </c>
      <c r="G960" s="48"/>
      <c r="I960" s="51">
        <v>10</v>
      </c>
      <c r="J960" s="51">
        <v>3</v>
      </c>
      <c r="K960" s="102">
        <f t="shared" si="105"/>
        <v>28</v>
      </c>
    </row>
    <row r="961" spans="3:11" ht="15" hidden="1" customHeight="1">
      <c r="C961" s="48">
        <f t="shared" si="102"/>
        <v>10330</v>
      </c>
      <c r="D961" s="48" t="s">
        <v>146</v>
      </c>
      <c r="E961" s="48">
        <v>49330</v>
      </c>
      <c r="F961" s="48">
        <v>2220</v>
      </c>
      <c r="G961" s="48"/>
      <c r="I961" s="51">
        <v>10</v>
      </c>
      <c r="J961" s="51">
        <v>3</v>
      </c>
      <c r="K961" s="102">
        <f t="shared" si="105"/>
        <v>30</v>
      </c>
    </row>
    <row r="962" spans="3:11" ht="15" hidden="1" customHeight="1">
      <c r="C962" s="48">
        <f t="shared" si="102"/>
        <v>10332</v>
      </c>
      <c r="D962" s="48" t="s">
        <v>147</v>
      </c>
      <c r="E962" s="48">
        <v>51590</v>
      </c>
      <c r="F962" s="48">
        <v>2220</v>
      </c>
      <c r="G962" s="48"/>
      <c r="I962" s="51">
        <v>10</v>
      </c>
      <c r="J962" s="51">
        <v>3</v>
      </c>
      <c r="K962" s="102">
        <f t="shared" si="105"/>
        <v>32</v>
      </c>
    </row>
    <row r="963" spans="3:11" ht="15" hidden="1" customHeight="1">
      <c r="C963" s="48">
        <f t="shared" si="102"/>
        <v>10334</v>
      </c>
      <c r="D963" s="48" t="s">
        <v>148</v>
      </c>
      <c r="E963" s="48">
        <v>53840</v>
      </c>
      <c r="F963" s="48">
        <v>2220</v>
      </c>
      <c r="G963" s="48"/>
      <c r="I963" s="51">
        <v>10</v>
      </c>
      <c r="J963" s="51">
        <v>3</v>
      </c>
      <c r="K963" s="102">
        <f t="shared" si="105"/>
        <v>34</v>
      </c>
    </row>
    <row r="964" spans="3:11" ht="15" hidden="1" customHeight="1">
      <c r="C964" s="48">
        <f t="shared" si="102"/>
        <v>10336</v>
      </c>
      <c r="D964" s="48" t="s">
        <v>149</v>
      </c>
      <c r="E964" s="48">
        <v>56090</v>
      </c>
      <c r="F964" s="48">
        <v>2220</v>
      </c>
      <c r="G964" s="48"/>
      <c r="I964" s="51">
        <v>10</v>
      </c>
      <c r="J964" s="51">
        <v>3</v>
      </c>
      <c r="K964" s="102">
        <f t="shared" si="105"/>
        <v>36</v>
      </c>
    </row>
    <row r="965" spans="3:11" ht="15" hidden="1" customHeight="1">
      <c r="C965" s="48">
        <f t="shared" si="102"/>
        <v>10338</v>
      </c>
      <c r="D965" s="48" t="s">
        <v>150</v>
      </c>
      <c r="E965" s="48">
        <v>58340</v>
      </c>
      <c r="F965" s="48">
        <v>2220</v>
      </c>
      <c r="G965" s="48"/>
      <c r="I965" s="51">
        <v>10</v>
      </c>
      <c r="J965" s="51">
        <v>3</v>
      </c>
      <c r="K965" s="102">
        <f t="shared" si="105"/>
        <v>38</v>
      </c>
    </row>
    <row r="966" spans="3:11" ht="15" hidden="1" customHeight="1">
      <c r="C966" s="48">
        <f t="shared" si="102"/>
        <v>10340</v>
      </c>
      <c r="D966" s="48" t="s">
        <v>151</v>
      </c>
      <c r="E966" s="48">
        <v>60600</v>
      </c>
      <c r="F966" s="48">
        <v>2220</v>
      </c>
      <c r="G966" s="48"/>
      <c r="I966" s="51">
        <v>10</v>
      </c>
      <c r="J966" s="51">
        <v>3</v>
      </c>
      <c r="K966" s="102">
        <f t="shared" si="105"/>
        <v>40</v>
      </c>
    </row>
    <row r="967" spans="3:11" ht="15" hidden="1" customHeight="1">
      <c r="C967" s="48">
        <f t="shared" si="102"/>
        <v>1041</v>
      </c>
      <c r="D967" s="48" t="s">
        <v>152</v>
      </c>
      <c r="E967" s="48">
        <v>19900</v>
      </c>
      <c r="F967" s="48">
        <v>2890</v>
      </c>
      <c r="G967" s="48"/>
      <c r="I967" s="51">
        <v>10</v>
      </c>
      <c r="J967" s="51">
        <v>4</v>
      </c>
      <c r="K967" s="102">
        <v>1</v>
      </c>
    </row>
    <row r="968" spans="3:11" ht="15" hidden="1" customHeight="1">
      <c r="C968" s="48">
        <f t="shared" si="102"/>
        <v>1042</v>
      </c>
      <c r="D968" s="48" t="s">
        <v>132</v>
      </c>
      <c r="E968" s="48">
        <v>21430</v>
      </c>
      <c r="F968" s="48">
        <v>2890</v>
      </c>
      <c r="G968" s="48"/>
      <c r="I968" s="51">
        <v>10</v>
      </c>
      <c r="J968" s="51">
        <v>4</v>
      </c>
      <c r="K968" s="102">
        <v>2</v>
      </c>
    </row>
    <row r="969" spans="3:11" ht="15" hidden="1" customHeight="1">
      <c r="C969" s="48">
        <f t="shared" ref="C969:C987" si="106">VALUE(CONCATENATE(I969,J969,K969))</f>
        <v>1044</v>
      </c>
      <c r="D969" s="48" t="s">
        <v>133</v>
      </c>
      <c r="E969" s="48">
        <v>24500</v>
      </c>
      <c r="F969" s="48">
        <v>2890</v>
      </c>
      <c r="G969" s="48"/>
      <c r="I969" s="51">
        <v>10</v>
      </c>
      <c r="J969" s="51">
        <v>4</v>
      </c>
      <c r="K969" s="102">
        <f>K968+2</f>
        <v>4</v>
      </c>
    </row>
    <row r="970" spans="3:11" ht="15" hidden="1" customHeight="1">
      <c r="C970" s="48">
        <f t="shared" si="106"/>
        <v>1046</v>
      </c>
      <c r="D970" s="48" t="s">
        <v>134</v>
      </c>
      <c r="E970" s="48">
        <v>27560</v>
      </c>
      <c r="F970" s="48">
        <v>2890</v>
      </c>
      <c r="G970" s="48"/>
      <c r="I970" s="51">
        <v>10</v>
      </c>
      <c r="J970" s="51">
        <v>4</v>
      </c>
      <c r="K970" s="102">
        <f t="shared" ref="K970:K987" si="107">K969+2</f>
        <v>6</v>
      </c>
    </row>
    <row r="971" spans="3:11" ht="15" hidden="1" customHeight="1">
      <c r="C971" s="48">
        <f t="shared" si="106"/>
        <v>1048</v>
      </c>
      <c r="D971" s="48" t="s">
        <v>135</v>
      </c>
      <c r="E971" s="48">
        <v>30620</v>
      </c>
      <c r="F971" s="48">
        <v>2890</v>
      </c>
      <c r="G971" s="48"/>
      <c r="I971" s="51">
        <v>10</v>
      </c>
      <c r="J971" s="51">
        <v>4</v>
      </c>
      <c r="K971" s="102">
        <f t="shared" si="107"/>
        <v>8</v>
      </c>
    </row>
    <row r="972" spans="3:11" ht="15" hidden="1" customHeight="1">
      <c r="C972" s="48">
        <f t="shared" si="106"/>
        <v>10410</v>
      </c>
      <c r="D972" s="48" t="s">
        <v>136</v>
      </c>
      <c r="E972" s="48">
        <v>33680</v>
      </c>
      <c r="F972" s="48">
        <v>2890</v>
      </c>
      <c r="G972" s="48"/>
      <c r="I972" s="51">
        <v>10</v>
      </c>
      <c r="J972" s="51">
        <v>4</v>
      </c>
      <c r="K972" s="102">
        <f t="shared" si="107"/>
        <v>10</v>
      </c>
    </row>
    <row r="973" spans="3:11" ht="15" hidden="1" customHeight="1">
      <c r="C973" s="48">
        <f t="shared" si="106"/>
        <v>10412</v>
      </c>
      <c r="D973" s="48" t="s">
        <v>137</v>
      </c>
      <c r="E973" s="48">
        <v>36740</v>
      </c>
      <c r="F973" s="48">
        <v>2890</v>
      </c>
      <c r="G973" s="48"/>
      <c r="I973" s="51">
        <v>10</v>
      </c>
      <c r="J973" s="51">
        <v>4</v>
      </c>
      <c r="K973" s="102">
        <f t="shared" si="107"/>
        <v>12</v>
      </c>
    </row>
    <row r="974" spans="3:11" ht="15" hidden="1" customHeight="1">
      <c r="C974" s="48">
        <f t="shared" si="106"/>
        <v>10414</v>
      </c>
      <c r="D974" s="48" t="s">
        <v>138</v>
      </c>
      <c r="E974" s="48">
        <v>39800</v>
      </c>
      <c r="F974" s="48">
        <v>2890</v>
      </c>
      <c r="G974" s="48"/>
      <c r="I974" s="51">
        <v>10</v>
      </c>
      <c r="J974" s="51">
        <v>4</v>
      </c>
      <c r="K974" s="102">
        <f t="shared" si="107"/>
        <v>14</v>
      </c>
    </row>
    <row r="975" spans="3:11" ht="15" hidden="1" customHeight="1">
      <c r="C975" s="48">
        <f t="shared" si="106"/>
        <v>10416</v>
      </c>
      <c r="D975" s="48" t="s">
        <v>139</v>
      </c>
      <c r="E975" s="48">
        <v>42860</v>
      </c>
      <c r="F975" s="48">
        <v>2890</v>
      </c>
      <c r="G975" s="48"/>
      <c r="I975" s="51">
        <v>10</v>
      </c>
      <c r="J975" s="51">
        <v>4</v>
      </c>
      <c r="K975" s="102">
        <f t="shared" si="107"/>
        <v>16</v>
      </c>
    </row>
    <row r="976" spans="3:11" ht="15" hidden="1" customHeight="1">
      <c r="C976" s="48">
        <f t="shared" si="106"/>
        <v>10418</v>
      </c>
      <c r="D976" s="48" t="s">
        <v>140</v>
      </c>
      <c r="E976" s="48">
        <v>45920</v>
      </c>
      <c r="F976" s="48">
        <v>2890</v>
      </c>
      <c r="G976" s="48"/>
      <c r="I976" s="51">
        <v>10</v>
      </c>
      <c r="J976" s="51">
        <v>4</v>
      </c>
      <c r="K976" s="102">
        <f t="shared" si="107"/>
        <v>18</v>
      </c>
    </row>
    <row r="977" spans="3:11" ht="15" hidden="1" customHeight="1">
      <c r="C977" s="48">
        <f t="shared" si="106"/>
        <v>10420</v>
      </c>
      <c r="D977" s="48" t="s">
        <v>141</v>
      </c>
      <c r="E977" s="48">
        <v>48980</v>
      </c>
      <c r="F977" s="48">
        <v>2890</v>
      </c>
      <c r="G977" s="48"/>
      <c r="I977" s="51">
        <v>10</v>
      </c>
      <c r="J977" s="51">
        <v>4</v>
      </c>
      <c r="K977" s="102">
        <f t="shared" si="107"/>
        <v>20</v>
      </c>
    </row>
    <row r="978" spans="3:11" ht="15" hidden="1" customHeight="1">
      <c r="C978" s="48">
        <f t="shared" si="106"/>
        <v>10422</v>
      </c>
      <c r="D978" s="48" t="s">
        <v>142</v>
      </c>
      <c r="E978" s="48">
        <v>51930</v>
      </c>
      <c r="F978" s="48">
        <v>2890</v>
      </c>
      <c r="G978" s="48"/>
      <c r="I978" s="51">
        <v>10</v>
      </c>
      <c r="J978" s="51">
        <v>4</v>
      </c>
      <c r="K978" s="102">
        <f t="shared" si="107"/>
        <v>22</v>
      </c>
    </row>
    <row r="979" spans="3:11" ht="15" hidden="1" customHeight="1">
      <c r="C979" s="48">
        <f t="shared" si="106"/>
        <v>10424</v>
      </c>
      <c r="D979" s="48" t="s">
        <v>143</v>
      </c>
      <c r="E979" s="48">
        <v>54870</v>
      </c>
      <c r="F979" s="48">
        <v>2890</v>
      </c>
      <c r="G979" s="48"/>
      <c r="I979" s="51">
        <v>10</v>
      </c>
      <c r="J979" s="51">
        <v>4</v>
      </c>
      <c r="K979" s="102">
        <f t="shared" si="107"/>
        <v>24</v>
      </c>
    </row>
    <row r="980" spans="3:11" ht="15" hidden="1" customHeight="1">
      <c r="C980" s="48">
        <f t="shared" si="106"/>
        <v>10426</v>
      </c>
      <c r="D980" s="48" t="s">
        <v>144</v>
      </c>
      <c r="E980" s="48">
        <v>57820</v>
      </c>
      <c r="F980" s="48">
        <v>2890</v>
      </c>
      <c r="G980" s="48"/>
      <c r="I980" s="51">
        <v>10</v>
      </c>
      <c r="J980" s="51">
        <v>4</v>
      </c>
      <c r="K980" s="102">
        <f t="shared" si="107"/>
        <v>26</v>
      </c>
    </row>
    <row r="981" spans="3:11" ht="15" hidden="1" customHeight="1">
      <c r="C981" s="48">
        <f t="shared" si="106"/>
        <v>10428</v>
      </c>
      <c r="D981" s="48" t="s">
        <v>145</v>
      </c>
      <c r="E981" s="48">
        <v>60770</v>
      </c>
      <c r="F981" s="48">
        <v>2890</v>
      </c>
      <c r="G981" s="48"/>
      <c r="I981" s="51">
        <v>10</v>
      </c>
      <c r="J981" s="51">
        <v>4</v>
      </c>
      <c r="K981" s="102">
        <f t="shared" si="107"/>
        <v>28</v>
      </c>
    </row>
    <row r="982" spans="3:11" ht="15" hidden="1" customHeight="1">
      <c r="C982" s="48">
        <f t="shared" si="106"/>
        <v>10430</v>
      </c>
      <c r="D982" s="48" t="s">
        <v>146</v>
      </c>
      <c r="E982" s="48">
        <v>63710</v>
      </c>
      <c r="F982" s="48">
        <v>2890</v>
      </c>
      <c r="G982" s="48"/>
      <c r="I982" s="51">
        <v>10</v>
      </c>
      <c r="J982" s="51">
        <v>4</v>
      </c>
      <c r="K982" s="102">
        <f t="shared" si="107"/>
        <v>30</v>
      </c>
    </row>
    <row r="983" spans="3:11" ht="15" hidden="1" customHeight="1">
      <c r="C983" s="48">
        <f t="shared" si="106"/>
        <v>10432</v>
      </c>
      <c r="D983" s="48" t="s">
        <v>147</v>
      </c>
      <c r="E983" s="48">
        <v>66660</v>
      </c>
      <c r="F983" s="48">
        <v>2890</v>
      </c>
      <c r="G983" s="48"/>
      <c r="I983" s="51">
        <v>10</v>
      </c>
      <c r="J983" s="51">
        <v>4</v>
      </c>
      <c r="K983" s="102">
        <f t="shared" si="107"/>
        <v>32</v>
      </c>
    </row>
    <row r="984" spans="3:11" ht="15" hidden="1" customHeight="1">
      <c r="C984" s="48">
        <f t="shared" si="106"/>
        <v>10434</v>
      </c>
      <c r="D984" s="48" t="s">
        <v>148</v>
      </c>
      <c r="E984" s="48">
        <v>69600</v>
      </c>
      <c r="F984" s="48">
        <v>2890</v>
      </c>
      <c r="G984" s="48"/>
      <c r="I984" s="51">
        <v>10</v>
      </c>
      <c r="J984" s="51">
        <v>4</v>
      </c>
      <c r="K984" s="102">
        <f t="shared" si="107"/>
        <v>34</v>
      </c>
    </row>
    <row r="985" spans="3:11" ht="15" hidden="1" customHeight="1">
      <c r="C985" s="48">
        <f t="shared" si="106"/>
        <v>10436</v>
      </c>
      <c r="D985" s="48" t="s">
        <v>149</v>
      </c>
      <c r="E985" s="48">
        <v>72550</v>
      </c>
      <c r="F985" s="48">
        <v>2890</v>
      </c>
      <c r="G985" s="48"/>
      <c r="I985" s="51">
        <v>10</v>
      </c>
      <c r="J985" s="51">
        <v>4</v>
      </c>
      <c r="K985" s="102">
        <f t="shared" si="107"/>
        <v>36</v>
      </c>
    </row>
    <row r="986" spans="3:11" ht="15" hidden="1" customHeight="1">
      <c r="C986" s="48">
        <f t="shared" si="106"/>
        <v>10438</v>
      </c>
      <c r="D986" s="48" t="s">
        <v>150</v>
      </c>
      <c r="E986" s="48">
        <v>75490</v>
      </c>
      <c r="F986" s="48">
        <v>2890</v>
      </c>
      <c r="G986" s="48"/>
      <c r="I986" s="51">
        <v>10</v>
      </c>
      <c r="J986" s="51">
        <v>4</v>
      </c>
      <c r="K986" s="102">
        <f t="shared" si="107"/>
        <v>38</v>
      </c>
    </row>
    <row r="987" spans="3:11" ht="15" hidden="1" customHeight="1">
      <c r="C987" s="48">
        <f t="shared" si="106"/>
        <v>10440</v>
      </c>
      <c r="D987" s="48" t="s">
        <v>151</v>
      </c>
      <c r="E987" s="48">
        <v>78440</v>
      </c>
      <c r="F987" s="48">
        <v>2890</v>
      </c>
      <c r="G987" s="48"/>
      <c r="I987" s="51">
        <v>10</v>
      </c>
      <c r="J987" s="51">
        <v>4</v>
      </c>
      <c r="K987" s="102">
        <f t="shared" si="107"/>
        <v>40</v>
      </c>
    </row>
    <row r="988" spans="3:11" ht="15" hidden="1" customHeight="1">
      <c r="C988" s="97"/>
      <c r="D988" s="100"/>
      <c r="E988" s="103"/>
      <c r="F988" s="104"/>
      <c r="G988" s="100"/>
      <c r="K988" s="98"/>
    </row>
    <row r="989" spans="3:11" ht="15" hidden="1" customHeight="1">
      <c r="C989" s="97" t="s">
        <v>153</v>
      </c>
      <c r="D989" s="100"/>
      <c r="E989" s="105"/>
      <c r="F989" s="104"/>
      <c r="G989" s="100"/>
      <c r="I989" s="51" t="s">
        <v>129</v>
      </c>
      <c r="J989" s="51" t="s">
        <v>130</v>
      </c>
      <c r="K989" s="98" t="s">
        <v>154</v>
      </c>
    </row>
    <row r="990" spans="3:11" ht="15" hidden="1" customHeight="1">
      <c r="C990" s="97">
        <f>VALUE(CONCATENATE(I990,J990,K990))</f>
        <v>118</v>
      </c>
      <c r="D990" s="101">
        <v>31100</v>
      </c>
      <c r="E990" s="100">
        <v>280</v>
      </c>
      <c r="F990" s="101">
        <v>2850</v>
      </c>
      <c r="G990" s="48"/>
      <c r="H990" s="51"/>
      <c r="I990" s="11">
        <v>1</v>
      </c>
      <c r="J990" s="11">
        <v>1</v>
      </c>
      <c r="K990" s="97">
        <v>8</v>
      </c>
    </row>
    <row r="991" spans="3:11" ht="15" hidden="1" customHeight="1">
      <c r="C991" s="97">
        <f t="shared" ref="C991:C1054" si="108">VALUE(CONCATENATE(I991,J991,K991))</f>
        <v>218</v>
      </c>
      <c r="D991" s="101">
        <v>29970</v>
      </c>
      <c r="E991" s="100">
        <v>280</v>
      </c>
      <c r="F991" s="101">
        <v>2720</v>
      </c>
      <c r="G991" s="48"/>
      <c r="H991" s="51"/>
      <c r="I991" s="11">
        <v>2</v>
      </c>
      <c r="J991" s="11">
        <v>1</v>
      </c>
      <c r="K991" s="97">
        <v>8</v>
      </c>
    </row>
    <row r="992" spans="3:11" ht="15" hidden="1" customHeight="1">
      <c r="C992" s="97">
        <f t="shared" si="108"/>
        <v>318</v>
      </c>
      <c r="D992" s="101">
        <v>39060</v>
      </c>
      <c r="E992" s="100">
        <v>280</v>
      </c>
      <c r="F992" s="101">
        <v>3820</v>
      </c>
      <c r="G992" s="48"/>
      <c r="H992" s="51"/>
      <c r="I992" s="11">
        <v>3</v>
      </c>
      <c r="J992" s="11">
        <v>1</v>
      </c>
      <c r="K992" s="97">
        <v>8</v>
      </c>
    </row>
    <row r="993" spans="3:11" ht="15" hidden="1" customHeight="1">
      <c r="C993" s="97">
        <f t="shared" si="108"/>
        <v>418</v>
      </c>
      <c r="D993" s="101">
        <v>31280</v>
      </c>
      <c r="E993" s="100">
        <v>280</v>
      </c>
      <c r="F993" s="101">
        <v>2880</v>
      </c>
      <c r="G993" s="48"/>
      <c r="H993" s="51"/>
      <c r="I993" s="11">
        <v>4</v>
      </c>
      <c r="J993" s="11">
        <v>1</v>
      </c>
      <c r="K993" s="97">
        <v>8</v>
      </c>
    </row>
    <row r="994" spans="3:11" ht="15" hidden="1" customHeight="1">
      <c r="C994" s="97">
        <f t="shared" si="108"/>
        <v>518</v>
      </c>
      <c r="D994" s="101">
        <v>35710</v>
      </c>
      <c r="E994" s="100">
        <v>280</v>
      </c>
      <c r="F994" s="101">
        <v>3430</v>
      </c>
      <c r="G994" s="48"/>
      <c r="H994" s="51"/>
      <c r="I994" s="11">
        <v>5</v>
      </c>
      <c r="J994" s="11">
        <v>1</v>
      </c>
      <c r="K994" s="97">
        <v>8</v>
      </c>
    </row>
    <row r="995" spans="3:11" ht="15" hidden="1" customHeight="1">
      <c r="C995" s="97">
        <f t="shared" si="108"/>
        <v>618</v>
      </c>
      <c r="D995" s="101">
        <v>35580</v>
      </c>
      <c r="E995" s="100">
        <v>280</v>
      </c>
      <c r="F995" s="101">
        <v>3400</v>
      </c>
      <c r="G995" s="48"/>
      <c r="H995" s="51"/>
      <c r="I995" s="11">
        <v>6</v>
      </c>
      <c r="J995" s="11">
        <v>1</v>
      </c>
      <c r="K995" s="97">
        <v>8</v>
      </c>
    </row>
    <row r="996" spans="3:11" ht="15" hidden="1" customHeight="1">
      <c r="C996" s="97">
        <f t="shared" si="108"/>
        <v>718</v>
      </c>
      <c r="D996" s="101">
        <v>32420</v>
      </c>
      <c r="E996" s="100">
        <v>280</v>
      </c>
      <c r="F996" s="101">
        <v>3020</v>
      </c>
      <c r="G996" s="48"/>
      <c r="H996" s="51"/>
      <c r="I996" s="11">
        <v>7</v>
      </c>
      <c r="J996" s="11">
        <v>1</v>
      </c>
      <c r="K996" s="97">
        <v>8</v>
      </c>
    </row>
    <row r="997" spans="3:11" ht="15" hidden="1" customHeight="1">
      <c r="C997" s="97">
        <f t="shared" si="108"/>
        <v>818</v>
      </c>
      <c r="D997" s="101">
        <v>30700</v>
      </c>
      <c r="E997" s="100">
        <v>280</v>
      </c>
      <c r="F997" s="101">
        <v>2810</v>
      </c>
      <c r="G997" s="48"/>
      <c r="H997" s="51"/>
      <c r="I997" s="11">
        <v>8</v>
      </c>
      <c r="J997" s="11">
        <v>1</v>
      </c>
      <c r="K997" s="97">
        <v>8</v>
      </c>
    </row>
    <row r="998" spans="3:11" ht="15" hidden="1" customHeight="1">
      <c r="C998" s="97">
        <f t="shared" si="108"/>
        <v>918</v>
      </c>
      <c r="D998" s="101">
        <v>30890</v>
      </c>
      <c r="E998" s="100">
        <v>280</v>
      </c>
      <c r="F998" s="101">
        <v>2840</v>
      </c>
      <c r="G998" s="48"/>
      <c r="H998" s="51"/>
      <c r="I998" s="11">
        <v>9</v>
      </c>
      <c r="J998" s="11">
        <v>1</v>
      </c>
      <c r="K998" s="97">
        <v>8</v>
      </c>
    </row>
    <row r="999" spans="3:11" ht="15" hidden="1" customHeight="1">
      <c r="C999" s="97">
        <f t="shared" si="108"/>
        <v>1018</v>
      </c>
      <c r="D999" s="101">
        <v>28010</v>
      </c>
      <c r="E999" s="100">
        <v>280</v>
      </c>
      <c r="F999" s="101">
        <v>2490</v>
      </c>
      <c r="G999" s="48"/>
      <c r="H999" s="51"/>
      <c r="I999" s="11">
        <v>10</v>
      </c>
      <c r="J999" s="11">
        <v>1</v>
      </c>
      <c r="K999" s="97">
        <v>8</v>
      </c>
    </row>
    <row r="1000" spans="3:11" ht="15" hidden="1" customHeight="1">
      <c r="C1000" s="97">
        <f t="shared" si="108"/>
        <v>114</v>
      </c>
      <c r="D1000" s="101">
        <v>18660</v>
      </c>
      <c r="E1000" s="100">
        <v>280</v>
      </c>
      <c r="F1000" s="101">
        <v>2850</v>
      </c>
      <c r="G1000" s="48"/>
      <c r="H1000" s="51"/>
      <c r="I1000" s="11">
        <v>1</v>
      </c>
      <c r="J1000" s="11">
        <v>1</v>
      </c>
      <c r="K1000" s="97">
        <v>4</v>
      </c>
    </row>
    <row r="1001" spans="3:11" ht="15" hidden="1" customHeight="1">
      <c r="C1001" s="97">
        <f t="shared" si="108"/>
        <v>214</v>
      </c>
      <c r="D1001" s="101">
        <v>17980</v>
      </c>
      <c r="E1001" s="100">
        <v>280</v>
      </c>
      <c r="F1001" s="101">
        <v>2720</v>
      </c>
      <c r="G1001" s="48"/>
      <c r="H1001" s="51"/>
      <c r="I1001" s="11">
        <v>2</v>
      </c>
      <c r="J1001" s="11">
        <v>1</v>
      </c>
      <c r="K1001" s="97">
        <v>4</v>
      </c>
    </row>
    <row r="1002" spans="3:11" ht="15" hidden="1" customHeight="1">
      <c r="C1002" s="97">
        <f t="shared" si="108"/>
        <v>314</v>
      </c>
      <c r="D1002" s="101">
        <v>23440</v>
      </c>
      <c r="E1002" s="100">
        <v>280</v>
      </c>
      <c r="F1002" s="101">
        <v>3820</v>
      </c>
      <c r="G1002" s="48"/>
      <c r="H1002" s="51"/>
      <c r="I1002" s="11">
        <v>3</v>
      </c>
      <c r="J1002" s="11">
        <v>1</v>
      </c>
      <c r="K1002" s="97">
        <v>4</v>
      </c>
    </row>
    <row r="1003" spans="3:11" ht="15" hidden="1" customHeight="1">
      <c r="C1003" s="97">
        <f t="shared" si="108"/>
        <v>414</v>
      </c>
      <c r="D1003" s="101">
        <v>18770</v>
      </c>
      <c r="E1003" s="100">
        <v>280</v>
      </c>
      <c r="F1003" s="101">
        <v>2880</v>
      </c>
      <c r="G1003" s="48"/>
      <c r="H1003" s="51"/>
      <c r="I1003" s="11">
        <v>4</v>
      </c>
      <c r="J1003" s="11">
        <v>1</v>
      </c>
      <c r="K1003" s="97">
        <v>4</v>
      </c>
    </row>
    <row r="1004" spans="3:11" ht="15" hidden="1" customHeight="1">
      <c r="C1004" s="97">
        <f t="shared" si="108"/>
        <v>514</v>
      </c>
      <c r="D1004" s="101">
        <v>21430</v>
      </c>
      <c r="E1004" s="100">
        <v>280</v>
      </c>
      <c r="F1004" s="101">
        <v>3430</v>
      </c>
      <c r="G1004" s="48"/>
      <c r="H1004" s="51"/>
      <c r="I1004" s="11">
        <v>5</v>
      </c>
      <c r="J1004" s="11">
        <v>1</v>
      </c>
      <c r="K1004" s="97">
        <v>4</v>
      </c>
    </row>
    <row r="1005" spans="3:11" ht="15" hidden="1" customHeight="1">
      <c r="C1005" s="97">
        <f t="shared" si="108"/>
        <v>614</v>
      </c>
      <c r="D1005" s="101">
        <v>21350</v>
      </c>
      <c r="E1005" s="100">
        <v>280</v>
      </c>
      <c r="F1005" s="101">
        <v>3400</v>
      </c>
      <c r="G1005" s="48"/>
      <c r="H1005" s="51"/>
      <c r="I1005" s="11">
        <v>6</v>
      </c>
      <c r="J1005" s="11">
        <v>1</v>
      </c>
      <c r="K1005" s="97">
        <v>4</v>
      </c>
    </row>
    <row r="1006" spans="3:11" ht="15" hidden="1" customHeight="1">
      <c r="C1006" s="97">
        <f t="shared" si="108"/>
        <v>714</v>
      </c>
      <c r="D1006" s="101">
        <v>19450</v>
      </c>
      <c r="E1006" s="100">
        <v>280</v>
      </c>
      <c r="F1006" s="101">
        <v>3020</v>
      </c>
      <c r="G1006" s="48"/>
      <c r="H1006" s="51"/>
      <c r="I1006" s="11">
        <v>7</v>
      </c>
      <c r="J1006" s="11">
        <v>1</v>
      </c>
      <c r="K1006" s="97">
        <v>4</v>
      </c>
    </row>
    <row r="1007" spans="3:11" ht="15" hidden="1" customHeight="1">
      <c r="C1007" s="97">
        <f t="shared" si="108"/>
        <v>814</v>
      </c>
      <c r="D1007" s="101">
        <v>18420</v>
      </c>
      <c r="E1007" s="100">
        <v>280</v>
      </c>
      <c r="F1007" s="101">
        <v>2810</v>
      </c>
      <c r="G1007" s="48"/>
      <c r="H1007" s="51"/>
      <c r="I1007" s="11">
        <v>8</v>
      </c>
      <c r="J1007" s="11">
        <v>1</v>
      </c>
      <c r="K1007" s="97">
        <v>4</v>
      </c>
    </row>
    <row r="1008" spans="3:11" ht="15" hidden="1" customHeight="1">
      <c r="C1008" s="97">
        <f t="shared" si="108"/>
        <v>914</v>
      </c>
      <c r="D1008" s="101">
        <v>18530</v>
      </c>
      <c r="E1008" s="100">
        <v>280</v>
      </c>
      <c r="F1008" s="101">
        <v>2840</v>
      </c>
      <c r="G1008" s="48"/>
      <c r="H1008" s="51"/>
      <c r="I1008" s="11">
        <v>9</v>
      </c>
      <c r="J1008" s="11">
        <v>1</v>
      </c>
      <c r="K1008" s="97">
        <v>4</v>
      </c>
    </row>
    <row r="1009" spans="3:11" ht="15" hidden="1" customHeight="1">
      <c r="C1009" s="97">
        <f t="shared" si="108"/>
        <v>1014</v>
      </c>
      <c r="D1009" s="101">
        <v>16800</v>
      </c>
      <c r="E1009" s="100">
        <v>280</v>
      </c>
      <c r="F1009" s="101">
        <v>2490</v>
      </c>
      <c r="G1009" s="48"/>
      <c r="H1009" s="51"/>
      <c r="I1009" s="11">
        <v>10</v>
      </c>
      <c r="J1009" s="11">
        <v>1</v>
      </c>
      <c r="K1009" s="97">
        <v>4</v>
      </c>
    </row>
    <row r="1010" spans="3:11" ht="15" hidden="1" customHeight="1">
      <c r="C1010" s="97">
        <f t="shared" si="108"/>
        <v>128</v>
      </c>
      <c r="D1010" s="101">
        <v>37260</v>
      </c>
      <c r="E1010" s="100">
        <v>340</v>
      </c>
      <c r="F1010" s="101">
        <v>2990</v>
      </c>
      <c r="G1010" s="48"/>
      <c r="I1010" s="11">
        <v>1</v>
      </c>
      <c r="J1010" s="11">
        <v>2</v>
      </c>
      <c r="K1010" s="97">
        <v>8</v>
      </c>
    </row>
    <row r="1011" spans="3:11" ht="15" hidden="1" customHeight="1">
      <c r="C1011" s="97">
        <f t="shared" si="108"/>
        <v>228</v>
      </c>
      <c r="D1011" s="101">
        <v>36050</v>
      </c>
      <c r="E1011" s="100">
        <v>340</v>
      </c>
      <c r="F1011" s="101">
        <v>2850</v>
      </c>
      <c r="G1011" s="48"/>
      <c r="I1011" s="11">
        <v>2</v>
      </c>
      <c r="J1011" s="11">
        <v>2</v>
      </c>
      <c r="K1011" s="97">
        <v>8</v>
      </c>
    </row>
    <row r="1012" spans="3:11" ht="15" hidden="1" customHeight="1">
      <c r="C1012" s="97">
        <f t="shared" si="108"/>
        <v>328</v>
      </c>
      <c r="D1012" s="101">
        <v>45790</v>
      </c>
      <c r="E1012" s="100">
        <v>340</v>
      </c>
      <c r="F1012" s="101">
        <v>4000</v>
      </c>
      <c r="G1012" s="48"/>
      <c r="I1012" s="11">
        <v>3</v>
      </c>
      <c r="J1012" s="11">
        <v>2</v>
      </c>
      <c r="K1012" s="97">
        <v>8</v>
      </c>
    </row>
    <row r="1013" spans="3:11" ht="15" hidden="1" customHeight="1">
      <c r="C1013" s="97">
        <f t="shared" si="108"/>
        <v>428</v>
      </c>
      <c r="D1013" s="101">
        <v>37440</v>
      </c>
      <c r="E1013" s="100">
        <v>340</v>
      </c>
      <c r="F1013" s="101">
        <v>3020</v>
      </c>
      <c r="G1013" s="48"/>
      <c r="I1013" s="11">
        <v>4</v>
      </c>
      <c r="J1013" s="11">
        <v>2</v>
      </c>
      <c r="K1013" s="97">
        <v>8</v>
      </c>
    </row>
    <row r="1014" spans="3:11" ht="15" hidden="1" customHeight="1">
      <c r="C1014" s="97">
        <f t="shared" si="108"/>
        <v>528</v>
      </c>
      <c r="D1014" s="101">
        <v>42130</v>
      </c>
      <c r="E1014" s="100">
        <v>340</v>
      </c>
      <c r="F1014" s="101">
        <v>3590</v>
      </c>
      <c r="G1014" s="48"/>
      <c r="I1014" s="11">
        <v>5</v>
      </c>
      <c r="J1014" s="11">
        <v>2</v>
      </c>
      <c r="K1014" s="97">
        <v>8</v>
      </c>
    </row>
    <row r="1015" spans="3:11" ht="15" hidden="1" customHeight="1">
      <c r="C1015" s="97">
        <f t="shared" si="108"/>
        <v>628</v>
      </c>
      <c r="D1015" s="101">
        <v>42040</v>
      </c>
      <c r="E1015" s="100">
        <v>340</v>
      </c>
      <c r="F1015" s="101">
        <v>3560</v>
      </c>
      <c r="G1015" s="48"/>
      <c r="I1015" s="11">
        <v>6</v>
      </c>
      <c r="J1015" s="11">
        <v>2</v>
      </c>
      <c r="K1015" s="97">
        <v>8</v>
      </c>
    </row>
    <row r="1016" spans="3:11" ht="15" hidden="1" customHeight="1">
      <c r="C1016" s="97">
        <f t="shared" si="108"/>
        <v>728</v>
      </c>
      <c r="D1016" s="101">
        <v>38640</v>
      </c>
      <c r="E1016" s="100">
        <v>340</v>
      </c>
      <c r="F1016" s="101">
        <v>3160</v>
      </c>
      <c r="G1016" s="48"/>
      <c r="H1016" s="51"/>
      <c r="I1016" s="11">
        <v>7</v>
      </c>
      <c r="J1016" s="11">
        <v>2</v>
      </c>
      <c r="K1016" s="97">
        <v>8</v>
      </c>
    </row>
    <row r="1017" spans="3:11" ht="15" hidden="1" customHeight="1">
      <c r="C1017" s="97">
        <f t="shared" si="108"/>
        <v>828</v>
      </c>
      <c r="D1017" s="101">
        <v>36800</v>
      </c>
      <c r="E1017" s="100">
        <v>340</v>
      </c>
      <c r="F1017" s="101">
        <v>2940</v>
      </c>
      <c r="G1017" s="48"/>
      <c r="H1017" s="51"/>
      <c r="I1017" s="11">
        <v>8</v>
      </c>
      <c r="J1017" s="11">
        <v>2</v>
      </c>
      <c r="K1017" s="97">
        <v>8</v>
      </c>
    </row>
    <row r="1018" spans="3:11" ht="15" hidden="1" customHeight="1">
      <c r="C1018" s="97">
        <f t="shared" si="108"/>
        <v>928</v>
      </c>
      <c r="D1018" s="101">
        <v>36980</v>
      </c>
      <c r="E1018" s="100">
        <v>340</v>
      </c>
      <c r="F1018" s="101">
        <v>2980</v>
      </c>
      <c r="G1018" s="48"/>
      <c r="H1018" s="51"/>
      <c r="I1018" s="11">
        <v>9</v>
      </c>
      <c r="J1018" s="11">
        <v>2</v>
      </c>
      <c r="K1018" s="97">
        <v>8</v>
      </c>
    </row>
    <row r="1019" spans="3:11" ht="15" hidden="1" customHeight="1">
      <c r="C1019" s="97">
        <f t="shared" si="108"/>
        <v>1028</v>
      </c>
      <c r="D1019" s="101">
        <v>33890</v>
      </c>
      <c r="E1019" s="100">
        <v>340</v>
      </c>
      <c r="F1019" s="101">
        <v>2610</v>
      </c>
      <c r="G1019" s="48"/>
      <c r="H1019" s="51"/>
      <c r="I1019" s="11">
        <v>10</v>
      </c>
      <c r="J1019" s="11">
        <v>2</v>
      </c>
      <c r="K1019" s="97">
        <v>8</v>
      </c>
    </row>
    <row r="1020" spans="3:11" ht="15" hidden="1" customHeight="1">
      <c r="C1020" s="97">
        <f t="shared" si="108"/>
        <v>124</v>
      </c>
      <c r="D1020" s="101">
        <v>22360</v>
      </c>
      <c r="E1020" s="100">
        <v>340</v>
      </c>
      <c r="F1020" s="101">
        <v>2990</v>
      </c>
      <c r="G1020" s="48"/>
      <c r="H1020" s="51"/>
      <c r="I1020" s="11">
        <v>1</v>
      </c>
      <c r="J1020" s="11">
        <v>2</v>
      </c>
      <c r="K1020" s="97">
        <v>4</v>
      </c>
    </row>
    <row r="1021" spans="3:11" ht="15" hidden="1" customHeight="1">
      <c r="C1021" s="97">
        <f t="shared" si="108"/>
        <v>224</v>
      </c>
      <c r="D1021" s="101">
        <v>21630</v>
      </c>
      <c r="E1021" s="100">
        <v>340</v>
      </c>
      <c r="F1021" s="101">
        <v>2850</v>
      </c>
      <c r="G1021" s="48"/>
      <c r="H1021" s="51"/>
      <c r="I1021" s="11">
        <v>2</v>
      </c>
      <c r="J1021" s="11">
        <v>2</v>
      </c>
      <c r="K1021" s="97">
        <v>4</v>
      </c>
    </row>
    <row r="1022" spans="3:11" ht="15" hidden="1" customHeight="1">
      <c r="C1022" s="97">
        <f t="shared" si="108"/>
        <v>324</v>
      </c>
      <c r="D1022" s="101">
        <v>27470</v>
      </c>
      <c r="E1022" s="100">
        <v>340</v>
      </c>
      <c r="F1022" s="101">
        <v>4000</v>
      </c>
      <c r="G1022" s="48"/>
      <c r="H1022" s="51"/>
      <c r="I1022" s="11">
        <v>3</v>
      </c>
      <c r="J1022" s="11">
        <v>2</v>
      </c>
      <c r="K1022" s="97">
        <v>4</v>
      </c>
    </row>
    <row r="1023" spans="3:11" ht="15" hidden="1" customHeight="1">
      <c r="C1023" s="97">
        <f t="shared" si="108"/>
        <v>424</v>
      </c>
      <c r="D1023" s="101">
        <v>22470</v>
      </c>
      <c r="E1023" s="100">
        <v>340</v>
      </c>
      <c r="F1023" s="101">
        <v>3020</v>
      </c>
      <c r="G1023" s="48"/>
      <c r="H1023" s="51"/>
      <c r="I1023" s="11">
        <v>4</v>
      </c>
      <c r="J1023" s="11">
        <v>2</v>
      </c>
      <c r="K1023" s="97">
        <v>4</v>
      </c>
    </row>
    <row r="1024" spans="3:11" ht="15" hidden="1" customHeight="1">
      <c r="C1024" s="97">
        <f t="shared" si="108"/>
        <v>524</v>
      </c>
      <c r="D1024" s="101">
        <v>25280</v>
      </c>
      <c r="E1024" s="100">
        <v>340</v>
      </c>
      <c r="F1024" s="101">
        <v>3590</v>
      </c>
      <c r="G1024" s="48"/>
      <c r="H1024" s="51"/>
      <c r="I1024" s="11">
        <v>5</v>
      </c>
      <c r="J1024" s="11">
        <v>2</v>
      </c>
      <c r="K1024" s="97">
        <v>4</v>
      </c>
    </row>
    <row r="1025" spans="3:11" ht="15" hidden="1" customHeight="1">
      <c r="C1025" s="97">
        <f t="shared" si="108"/>
        <v>624</v>
      </c>
      <c r="D1025" s="101">
        <v>25220</v>
      </c>
      <c r="E1025" s="100">
        <v>340</v>
      </c>
      <c r="F1025" s="101">
        <v>3560</v>
      </c>
      <c r="G1025" s="48"/>
      <c r="H1025" s="51"/>
      <c r="I1025" s="11">
        <v>6</v>
      </c>
      <c r="J1025" s="11">
        <v>2</v>
      </c>
      <c r="K1025" s="97">
        <v>4</v>
      </c>
    </row>
    <row r="1026" spans="3:11" ht="15" hidden="1" customHeight="1">
      <c r="C1026" s="97">
        <f t="shared" si="108"/>
        <v>724</v>
      </c>
      <c r="D1026" s="101">
        <v>23180</v>
      </c>
      <c r="E1026" s="100">
        <v>340</v>
      </c>
      <c r="F1026" s="101">
        <v>3160</v>
      </c>
      <c r="G1026" s="48"/>
      <c r="H1026" s="51"/>
      <c r="I1026" s="11">
        <v>7</v>
      </c>
      <c r="J1026" s="11">
        <v>2</v>
      </c>
      <c r="K1026" s="97">
        <v>4</v>
      </c>
    </row>
    <row r="1027" spans="3:11" ht="15" hidden="1" customHeight="1">
      <c r="C1027" s="97">
        <f t="shared" si="108"/>
        <v>824</v>
      </c>
      <c r="D1027" s="101">
        <v>22080</v>
      </c>
      <c r="E1027" s="100">
        <v>340</v>
      </c>
      <c r="F1027" s="101">
        <v>2940</v>
      </c>
      <c r="G1027" s="48"/>
      <c r="H1027" s="51"/>
      <c r="I1027" s="11">
        <v>8</v>
      </c>
      <c r="J1027" s="11">
        <v>2</v>
      </c>
      <c r="K1027" s="97">
        <v>4</v>
      </c>
    </row>
    <row r="1028" spans="3:11" ht="15" hidden="1" customHeight="1">
      <c r="C1028" s="97">
        <f t="shared" si="108"/>
        <v>924</v>
      </c>
      <c r="D1028" s="101">
        <v>22190</v>
      </c>
      <c r="E1028" s="100">
        <v>340</v>
      </c>
      <c r="F1028" s="101">
        <v>2980</v>
      </c>
      <c r="G1028" s="48"/>
      <c r="H1028" s="51"/>
      <c r="I1028" s="11">
        <v>9</v>
      </c>
      <c r="J1028" s="11">
        <v>2</v>
      </c>
      <c r="K1028" s="97">
        <v>4</v>
      </c>
    </row>
    <row r="1029" spans="3:11" ht="15" hidden="1" customHeight="1">
      <c r="C1029" s="97">
        <f t="shared" si="108"/>
        <v>1024</v>
      </c>
      <c r="D1029" s="101">
        <v>20330</v>
      </c>
      <c r="E1029" s="100">
        <v>340</v>
      </c>
      <c r="F1029" s="101">
        <v>2610</v>
      </c>
      <c r="G1029" s="48"/>
      <c r="H1029" s="51"/>
      <c r="I1029" s="11">
        <v>10</v>
      </c>
      <c r="J1029" s="11">
        <v>2</v>
      </c>
      <c r="K1029" s="97">
        <v>4</v>
      </c>
    </row>
    <row r="1030" spans="3:11" ht="15" hidden="1" customHeight="1">
      <c r="C1030" s="97">
        <f t="shared" si="108"/>
        <v>138</v>
      </c>
      <c r="D1030" s="101">
        <v>48530</v>
      </c>
      <c r="E1030" s="100">
        <v>510</v>
      </c>
      <c r="F1030" s="101">
        <v>3200</v>
      </c>
      <c r="G1030" s="48"/>
      <c r="H1030" s="51"/>
      <c r="I1030" s="11">
        <v>1</v>
      </c>
      <c r="J1030" s="11">
        <v>3</v>
      </c>
      <c r="K1030" s="97">
        <v>8</v>
      </c>
    </row>
    <row r="1031" spans="3:11" ht="15" hidden="1" customHeight="1">
      <c r="C1031" s="97">
        <f t="shared" si="108"/>
        <v>238</v>
      </c>
      <c r="D1031" s="101">
        <v>47170</v>
      </c>
      <c r="E1031" s="100">
        <v>510</v>
      </c>
      <c r="F1031" s="101">
        <v>3050</v>
      </c>
      <c r="G1031" s="48"/>
      <c r="H1031" s="51"/>
      <c r="I1031" s="11">
        <v>2</v>
      </c>
      <c r="J1031" s="11">
        <v>3</v>
      </c>
      <c r="K1031" s="97">
        <v>8</v>
      </c>
    </row>
    <row r="1032" spans="3:11" ht="15" hidden="1" customHeight="1">
      <c r="C1032" s="97">
        <f t="shared" si="108"/>
        <v>338</v>
      </c>
      <c r="D1032" s="101">
        <v>57900</v>
      </c>
      <c r="E1032" s="100">
        <v>510</v>
      </c>
      <c r="F1032" s="101">
        <v>4280</v>
      </c>
      <c r="G1032" s="48"/>
      <c r="H1032" s="51"/>
      <c r="I1032" s="11">
        <v>3</v>
      </c>
      <c r="J1032" s="11">
        <v>3</v>
      </c>
      <c r="K1032" s="97">
        <v>8</v>
      </c>
    </row>
    <row r="1033" spans="3:11" ht="15" hidden="1" customHeight="1">
      <c r="C1033" s="97">
        <f t="shared" si="108"/>
        <v>438</v>
      </c>
      <c r="D1033" s="101">
        <v>48690</v>
      </c>
      <c r="E1033" s="100">
        <v>510</v>
      </c>
      <c r="F1033" s="101">
        <v>3230</v>
      </c>
      <c r="G1033" s="48"/>
      <c r="H1033" s="51"/>
      <c r="I1033" s="11">
        <v>4</v>
      </c>
      <c r="J1033" s="11">
        <v>3</v>
      </c>
      <c r="K1033" s="97">
        <v>8</v>
      </c>
    </row>
    <row r="1034" spans="3:11" ht="15" hidden="1" customHeight="1">
      <c r="C1034" s="97">
        <f t="shared" si="108"/>
        <v>538</v>
      </c>
      <c r="D1034" s="101">
        <v>53700</v>
      </c>
      <c r="E1034" s="100">
        <v>510</v>
      </c>
      <c r="F1034" s="101">
        <v>3850</v>
      </c>
      <c r="G1034" s="48"/>
      <c r="H1034" s="51"/>
      <c r="I1034" s="11">
        <v>5</v>
      </c>
      <c r="J1034" s="11">
        <v>3</v>
      </c>
      <c r="K1034" s="97">
        <v>8</v>
      </c>
    </row>
    <row r="1035" spans="3:11" ht="15" hidden="1" customHeight="1">
      <c r="C1035" s="97">
        <f t="shared" si="108"/>
        <v>638</v>
      </c>
      <c r="D1035" s="101">
        <v>53710</v>
      </c>
      <c r="E1035" s="100">
        <v>510</v>
      </c>
      <c r="F1035" s="101">
        <v>3810</v>
      </c>
      <c r="G1035" s="48"/>
      <c r="H1035" s="51"/>
      <c r="I1035" s="11">
        <v>6</v>
      </c>
      <c r="J1035" s="11">
        <v>3</v>
      </c>
      <c r="K1035" s="97">
        <v>8</v>
      </c>
    </row>
    <row r="1036" spans="3:11" ht="15" hidden="1" customHeight="1">
      <c r="C1036" s="97">
        <f t="shared" si="108"/>
        <v>738</v>
      </c>
      <c r="D1036" s="101">
        <v>49950</v>
      </c>
      <c r="E1036" s="100">
        <v>510</v>
      </c>
      <c r="F1036" s="101">
        <v>3390</v>
      </c>
      <c r="G1036" s="48"/>
      <c r="H1036" s="51"/>
      <c r="I1036" s="11">
        <v>7</v>
      </c>
      <c r="J1036" s="11">
        <v>3</v>
      </c>
      <c r="K1036" s="97">
        <v>8</v>
      </c>
    </row>
    <row r="1037" spans="3:11" ht="15" hidden="1" customHeight="1">
      <c r="C1037" s="97">
        <f t="shared" si="108"/>
        <v>838</v>
      </c>
      <c r="D1037" s="101">
        <v>47960</v>
      </c>
      <c r="E1037" s="100">
        <v>510</v>
      </c>
      <c r="F1037" s="101">
        <v>3150</v>
      </c>
      <c r="G1037" s="48"/>
      <c r="H1037" s="51"/>
      <c r="I1037" s="11">
        <v>8</v>
      </c>
      <c r="J1037" s="11">
        <v>3</v>
      </c>
      <c r="K1037" s="97">
        <v>8</v>
      </c>
    </row>
    <row r="1038" spans="3:11" ht="15" hidden="1" customHeight="1">
      <c r="C1038" s="97">
        <f t="shared" si="108"/>
        <v>938</v>
      </c>
      <c r="D1038" s="101">
        <v>48060</v>
      </c>
      <c r="E1038" s="100">
        <v>510</v>
      </c>
      <c r="F1038" s="101">
        <v>3190</v>
      </c>
      <c r="G1038" s="48"/>
      <c r="H1038" s="51"/>
      <c r="I1038" s="11">
        <v>9</v>
      </c>
      <c r="J1038" s="11">
        <v>3</v>
      </c>
      <c r="K1038" s="97">
        <v>8</v>
      </c>
    </row>
    <row r="1039" spans="3:11" ht="15" hidden="1" customHeight="1">
      <c r="C1039" s="97">
        <f t="shared" si="108"/>
        <v>1038</v>
      </c>
      <c r="D1039" s="101">
        <v>44810</v>
      </c>
      <c r="E1039" s="100">
        <v>510</v>
      </c>
      <c r="F1039" s="101">
        <v>2790</v>
      </c>
      <c r="G1039" s="48"/>
      <c r="H1039" s="51"/>
      <c r="I1039" s="11">
        <v>10</v>
      </c>
      <c r="J1039" s="11">
        <v>3</v>
      </c>
      <c r="K1039" s="97">
        <v>8</v>
      </c>
    </row>
    <row r="1040" spans="3:11" ht="15" hidden="1" customHeight="1">
      <c r="C1040" s="97">
        <f t="shared" si="108"/>
        <v>134</v>
      </c>
      <c r="D1040" s="101">
        <v>29120</v>
      </c>
      <c r="E1040" s="100">
        <v>510</v>
      </c>
      <c r="F1040" s="101">
        <v>3200</v>
      </c>
      <c r="G1040" s="48"/>
      <c r="H1040" s="51"/>
      <c r="I1040" s="11">
        <v>1</v>
      </c>
      <c r="J1040" s="11">
        <v>3</v>
      </c>
      <c r="K1040" s="97">
        <v>4</v>
      </c>
    </row>
    <row r="1041" spans="3:11" ht="15" hidden="1" customHeight="1">
      <c r="C1041" s="97">
        <f t="shared" si="108"/>
        <v>234</v>
      </c>
      <c r="D1041" s="101">
        <v>28300</v>
      </c>
      <c r="E1041" s="100">
        <v>510</v>
      </c>
      <c r="F1041" s="101">
        <v>3050</v>
      </c>
      <c r="G1041" s="48"/>
      <c r="H1041" s="51"/>
      <c r="I1041" s="11">
        <v>2</v>
      </c>
      <c r="J1041" s="11">
        <v>3</v>
      </c>
      <c r="K1041" s="97">
        <v>4</v>
      </c>
    </row>
    <row r="1042" spans="3:11" ht="15" hidden="1" customHeight="1">
      <c r="C1042" s="97">
        <f t="shared" si="108"/>
        <v>334</v>
      </c>
      <c r="D1042" s="101">
        <v>34740</v>
      </c>
      <c r="E1042" s="100">
        <v>510</v>
      </c>
      <c r="F1042" s="101">
        <v>4280</v>
      </c>
      <c r="G1042" s="48"/>
      <c r="H1042" s="51"/>
      <c r="I1042" s="11">
        <v>3</v>
      </c>
      <c r="J1042" s="11">
        <v>3</v>
      </c>
      <c r="K1042" s="97">
        <v>4</v>
      </c>
    </row>
    <row r="1043" spans="3:11" ht="15" hidden="1" customHeight="1">
      <c r="C1043" s="97">
        <f t="shared" si="108"/>
        <v>434</v>
      </c>
      <c r="D1043" s="101">
        <v>29210</v>
      </c>
      <c r="E1043" s="100">
        <v>510</v>
      </c>
      <c r="F1043" s="101">
        <v>3230</v>
      </c>
      <c r="G1043" s="48"/>
      <c r="H1043" s="51"/>
      <c r="I1043" s="11">
        <v>4</v>
      </c>
      <c r="J1043" s="11">
        <v>3</v>
      </c>
      <c r="K1043" s="97">
        <v>4</v>
      </c>
    </row>
    <row r="1044" spans="3:11" ht="15" hidden="1" customHeight="1">
      <c r="C1044" s="97">
        <f t="shared" si="108"/>
        <v>534</v>
      </c>
      <c r="D1044" s="101">
        <v>32220</v>
      </c>
      <c r="E1044" s="100">
        <v>510</v>
      </c>
      <c r="F1044" s="101">
        <v>3850</v>
      </c>
      <c r="G1044" s="48"/>
      <c r="H1044" s="51"/>
      <c r="I1044" s="11">
        <v>5</v>
      </c>
      <c r="J1044" s="11">
        <v>3</v>
      </c>
      <c r="K1044" s="97">
        <v>4</v>
      </c>
    </row>
    <row r="1045" spans="3:11" ht="15" hidden="1" customHeight="1">
      <c r="C1045" s="97">
        <f t="shared" si="108"/>
        <v>634</v>
      </c>
      <c r="D1045" s="101">
        <v>32230</v>
      </c>
      <c r="E1045" s="100">
        <v>510</v>
      </c>
      <c r="F1045" s="101">
        <v>3810</v>
      </c>
      <c r="G1045" s="48"/>
      <c r="H1045" s="51"/>
      <c r="I1045" s="11">
        <v>6</v>
      </c>
      <c r="J1045" s="11">
        <v>3</v>
      </c>
      <c r="K1045" s="97">
        <v>4</v>
      </c>
    </row>
    <row r="1046" spans="3:11" ht="15" hidden="1" customHeight="1">
      <c r="C1046" s="97">
        <f t="shared" si="108"/>
        <v>734</v>
      </c>
      <c r="D1046" s="101">
        <v>29970</v>
      </c>
      <c r="E1046" s="100">
        <v>510</v>
      </c>
      <c r="F1046" s="101">
        <v>3390</v>
      </c>
      <c r="G1046" s="48"/>
      <c r="H1046" s="51"/>
      <c r="I1046" s="11">
        <v>7</v>
      </c>
      <c r="J1046" s="11">
        <v>3</v>
      </c>
      <c r="K1046" s="97">
        <v>4</v>
      </c>
    </row>
    <row r="1047" spans="3:11" ht="15" hidden="1" customHeight="1">
      <c r="C1047" s="97">
        <f t="shared" si="108"/>
        <v>834</v>
      </c>
      <c r="D1047" s="101">
        <v>28780</v>
      </c>
      <c r="E1047" s="100">
        <v>510</v>
      </c>
      <c r="F1047" s="101">
        <v>3150</v>
      </c>
      <c r="G1047" s="48"/>
      <c r="H1047" s="51"/>
      <c r="I1047" s="11">
        <v>8</v>
      </c>
      <c r="J1047" s="11">
        <v>3</v>
      </c>
      <c r="K1047" s="97">
        <v>4</v>
      </c>
    </row>
    <row r="1048" spans="3:11" ht="15" hidden="1" customHeight="1">
      <c r="C1048" s="97">
        <f t="shared" si="108"/>
        <v>934</v>
      </c>
      <c r="D1048" s="101">
        <v>28840</v>
      </c>
      <c r="E1048" s="100">
        <v>510</v>
      </c>
      <c r="F1048" s="101">
        <v>3190</v>
      </c>
      <c r="G1048" s="48"/>
      <c r="H1048" s="51"/>
      <c r="I1048" s="11">
        <v>9</v>
      </c>
      <c r="J1048" s="11">
        <v>3</v>
      </c>
      <c r="K1048" s="97">
        <v>4</v>
      </c>
    </row>
    <row r="1049" spans="3:11" ht="15" hidden="1" customHeight="1">
      <c r="C1049" s="97">
        <f t="shared" si="108"/>
        <v>1034</v>
      </c>
      <c r="D1049" s="101">
        <v>26880</v>
      </c>
      <c r="E1049" s="100">
        <v>510</v>
      </c>
      <c r="F1049" s="101">
        <v>2790</v>
      </c>
      <c r="G1049" s="48"/>
      <c r="H1049" s="51"/>
      <c r="I1049" s="11">
        <v>10</v>
      </c>
      <c r="J1049" s="11">
        <v>3</v>
      </c>
      <c r="K1049" s="97">
        <v>4</v>
      </c>
    </row>
    <row r="1050" spans="3:11" ht="15" hidden="1" customHeight="1">
      <c r="C1050" s="97">
        <f t="shared" si="108"/>
        <v>148</v>
      </c>
      <c r="D1050" s="101">
        <v>61290</v>
      </c>
      <c r="E1050" s="100">
        <v>710</v>
      </c>
      <c r="F1050" s="101">
        <v>3780</v>
      </c>
      <c r="G1050" s="48"/>
      <c r="H1050" s="51"/>
      <c r="I1050" s="11">
        <v>1</v>
      </c>
      <c r="J1050" s="11">
        <v>4</v>
      </c>
      <c r="K1050" s="97">
        <v>8</v>
      </c>
    </row>
    <row r="1051" spans="3:11" ht="15" hidden="1" customHeight="1">
      <c r="C1051" s="97">
        <f t="shared" si="108"/>
        <v>248</v>
      </c>
      <c r="D1051" s="101">
        <v>59670</v>
      </c>
      <c r="E1051" s="100">
        <v>710</v>
      </c>
      <c r="F1051" s="101">
        <v>3600</v>
      </c>
      <c r="G1051" s="48"/>
      <c r="H1051" s="51"/>
      <c r="I1051" s="11">
        <v>2</v>
      </c>
      <c r="J1051" s="11">
        <v>4</v>
      </c>
      <c r="K1051" s="97">
        <v>8</v>
      </c>
    </row>
    <row r="1052" spans="3:11" ht="15" hidden="1" customHeight="1">
      <c r="C1052" s="97">
        <f t="shared" si="108"/>
        <v>348</v>
      </c>
      <c r="D1052" s="101">
        <v>72440</v>
      </c>
      <c r="E1052" s="100">
        <v>720</v>
      </c>
      <c r="F1052" s="101">
        <v>5060</v>
      </c>
      <c r="G1052" s="48"/>
      <c r="H1052" s="51"/>
      <c r="I1052" s="11">
        <v>3</v>
      </c>
      <c r="J1052" s="11">
        <v>4</v>
      </c>
      <c r="K1052" s="97">
        <v>8</v>
      </c>
    </row>
    <row r="1053" spans="3:11" ht="15" hidden="1" customHeight="1">
      <c r="C1053" s="97">
        <f t="shared" si="108"/>
        <v>448</v>
      </c>
      <c r="D1053" s="101">
        <v>61470</v>
      </c>
      <c r="E1053" s="100">
        <v>710</v>
      </c>
      <c r="F1053" s="101">
        <v>3820</v>
      </c>
      <c r="G1053" s="48"/>
      <c r="H1053" s="51"/>
      <c r="I1053" s="11">
        <v>4</v>
      </c>
      <c r="J1053" s="11">
        <v>4</v>
      </c>
      <c r="K1053" s="97">
        <v>8</v>
      </c>
    </row>
    <row r="1054" spans="3:11" ht="15" hidden="1" customHeight="1">
      <c r="C1054" s="97">
        <f t="shared" si="108"/>
        <v>548</v>
      </c>
      <c r="D1054" s="101">
        <v>67370</v>
      </c>
      <c r="E1054" s="100">
        <v>710</v>
      </c>
      <c r="F1054" s="101">
        <v>4550</v>
      </c>
      <c r="G1054" s="48"/>
      <c r="H1054" s="51"/>
      <c r="I1054" s="11">
        <v>5</v>
      </c>
      <c r="J1054" s="11">
        <v>4</v>
      </c>
      <c r="K1054" s="97">
        <v>8</v>
      </c>
    </row>
    <row r="1055" spans="3:11" ht="15" hidden="1" customHeight="1">
      <c r="C1055" s="97">
        <f t="shared" ref="C1055:C1069" si="109">VALUE(CONCATENATE(I1055,J1055,K1055))</f>
        <v>648</v>
      </c>
      <c r="D1055" s="101">
        <v>67430</v>
      </c>
      <c r="E1055" s="100">
        <v>710</v>
      </c>
      <c r="F1055" s="101">
        <v>4510</v>
      </c>
      <c r="G1055" s="48"/>
      <c r="H1055" s="51"/>
      <c r="I1055" s="11">
        <v>6</v>
      </c>
      <c r="J1055" s="11">
        <v>4</v>
      </c>
      <c r="K1055" s="97">
        <v>8</v>
      </c>
    </row>
    <row r="1056" spans="3:11" ht="15" hidden="1" customHeight="1">
      <c r="C1056" s="97">
        <f t="shared" si="109"/>
        <v>748</v>
      </c>
      <c r="D1056" s="101">
        <v>62950</v>
      </c>
      <c r="E1056" s="100">
        <v>710</v>
      </c>
      <c r="F1056" s="101">
        <v>4000</v>
      </c>
      <c r="G1056" s="48"/>
      <c r="H1056" s="51"/>
      <c r="I1056" s="11">
        <v>7</v>
      </c>
      <c r="J1056" s="11">
        <v>4</v>
      </c>
      <c r="K1056" s="97">
        <v>8</v>
      </c>
    </row>
    <row r="1057" spans="3:11" ht="15" hidden="1" customHeight="1">
      <c r="C1057" s="97">
        <f t="shared" si="109"/>
        <v>848</v>
      </c>
      <c r="D1057" s="101">
        <v>60590</v>
      </c>
      <c r="E1057" s="100">
        <v>710</v>
      </c>
      <c r="F1057" s="101">
        <v>3730</v>
      </c>
      <c r="G1057" s="48"/>
      <c r="H1057" s="51"/>
      <c r="I1057" s="11">
        <v>8</v>
      </c>
      <c r="J1057" s="11">
        <v>4</v>
      </c>
      <c r="K1057" s="97">
        <v>8</v>
      </c>
    </row>
    <row r="1058" spans="3:11" ht="15" hidden="1" customHeight="1">
      <c r="C1058" s="97">
        <f t="shared" si="109"/>
        <v>948</v>
      </c>
      <c r="D1058" s="101">
        <v>60680</v>
      </c>
      <c r="E1058" s="100">
        <v>710</v>
      </c>
      <c r="F1058" s="101">
        <v>3770</v>
      </c>
      <c r="G1058" s="48"/>
      <c r="H1058" s="51"/>
      <c r="I1058" s="11">
        <v>9</v>
      </c>
      <c r="J1058" s="11">
        <v>4</v>
      </c>
      <c r="K1058" s="97">
        <v>8</v>
      </c>
    </row>
    <row r="1059" spans="3:11" ht="15" hidden="1" customHeight="1">
      <c r="C1059" s="97">
        <f t="shared" si="109"/>
        <v>1048</v>
      </c>
      <c r="D1059" s="101">
        <v>56880</v>
      </c>
      <c r="E1059" s="100">
        <v>710</v>
      </c>
      <c r="F1059" s="101">
        <v>3300</v>
      </c>
      <c r="G1059" s="48"/>
      <c r="H1059" s="51"/>
      <c r="I1059" s="11">
        <v>10</v>
      </c>
      <c r="J1059" s="11">
        <v>4</v>
      </c>
      <c r="K1059" s="97">
        <v>8</v>
      </c>
    </row>
    <row r="1060" spans="3:11" ht="15" hidden="1" customHeight="1">
      <c r="C1060" s="97">
        <f t="shared" si="109"/>
        <v>144</v>
      </c>
      <c r="D1060" s="101">
        <v>36780</v>
      </c>
      <c r="E1060" s="100">
        <v>710</v>
      </c>
      <c r="F1060" s="101">
        <v>3780</v>
      </c>
      <c r="G1060" s="48"/>
      <c r="H1060" s="51"/>
      <c r="I1060" s="11">
        <v>1</v>
      </c>
      <c r="J1060" s="11">
        <v>4</v>
      </c>
      <c r="K1060" s="97">
        <v>4</v>
      </c>
    </row>
    <row r="1061" spans="3:11" ht="15" hidden="1" customHeight="1">
      <c r="C1061" s="97">
        <f t="shared" si="109"/>
        <v>244</v>
      </c>
      <c r="D1061" s="101">
        <v>35800</v>
      </c>
      <c r="E1061" s="100">
        <v>710</v>
      </c>
      <c r="F1061" s="101">
        <v>3600</v>
      </c>
      <c r="G1061" s="48"/>
      <c r="H1061" s="51"/>
      <c r="I1061" s="11">
        <v>2</v>
      </c>
      <c r="J1061" s="11">
        <v>4</v>
      </c>
      <c r="K1061" s="97">
        <v>4</v>
      </c>
    </row>
    <row r="1062" spans="3:11" ht="15" hidden="1" customHeight="1">
      <c r="C1062" s="97">
        <f t="shared" si="109"/>
        <v>344</v>
      </c>
      <c r="D1062" s="101">
        <v>43460</v>
      </c>
      <c r="E1062" s="100">
        <v>720</v>
      </c>
      <c r="F1062" s="101">
        <v>5060</v>
      </c>
      <c r="G1062" s="48"/>
      <c r="H1062" s="51"/>
      <c r="I1062" s="11">
        <v>3</v>
      </c>
      <c r="J1062" s="11">
        <v>4</v>
      </c>
      <c r="K1062" s="97">
        <v>4</v>
      </c>
    </row>
    <row r="1063" spans="3:11" ht="15" hidden="1" customHeight="1">
      <c r="C1063" s="97">
        <f t="shared" si="109"/>
        <v>444</v>
      </c>
      <c r="D1063" s="101">
        <v>36880</v>
      </c>
      <c r="E1063" s="100">
        <v>710</v>
      </c>
      <c r="F1063" s="101">
        <v>3820</v>
      </c>
      <c r="G1063" s="48"/>
      <c r="H1063" s="51"/>
      <c r="I1063" s="11">
        <v>4</v>
      </c>
      <c r="J1063" s="11">
        <v>4</v>
      </c>
      <c r="K1063" s="97">
        <v>4</v>
      </c>
    </row>
    <row r="1064" spans="3:11" ht="15" hidden="1" customHeight="1">
      <c r="C1064" s="97">
        <f t="shared" si="109"/>
        <v>544</v>
      </c>
      <c r="D1064" s="101">
        <v>40420</v>
      </c>
      <c r="E1064" s="100">
        <v>710</v>
      </c>
      <c r="F1064" s="101">
        <v>4550</v>
      </c>
      <c r="G1064" s="48"/>
      <c r="H1064" s="51"/>
      <c r="I1064" s="11">
        <v>5</v>
      </c>
      <c r="J1064" s="11">
        <v>4</v>
      </c>
      <c r="K1064" s="97">
        <v>4</v>
      </c>
    </row>
    <row r="1065" spans="3:11" ht="15" hidden="1" customHeight="1">
      <c r="C1065" s="97">
        <f t="shared" si="109"/>
        <v>644</v>
      </c>
      <c r="D1065" s="101">
        <v>40460</v>
      </c>
      <c r="E1065" s="100">
        <v>710</v>
      </c>
      <c r="F1065" s="101">
        <v>4510</v>
      </c>
      <c r="G1065" s="48"/>
      <c r="H1065" s="51"/>
      <c r="I1065" s="11">
        <v>6</v>
      </c>
      <c r="J1065" s="11">
        <v>4</v>
      </c>
      <c r="K1065" s="97">
        <v>4</v>
      </c>
    </row>
    <row r="1066" spans="3:11" ht="15" hidden="1" customHeight="1">
      <c r="C1066" s="97">
        <f t="shared" si="109"/>
        <v>744</v>
      </c>
      <c r="D1066" s="101">
        <v>37770</v>
      </c>
      <c r="E1066" s="100">
        <v>710</v>
      </c>
      <c r="F1066" s="101">
        <v>4000</v>
      </c>
      <c r="G1066" s="48"/>
      <c r="H1066" s="51"/>
      <c r="I1066" s="11">
        <v>7</v>
      </c>
      <c r="J1066" s="11">
        <v>4</v>
      </c>
      <c r="K1066" s="97">
        <v>4</v>
      </c>
    </row>
    <row r="1067" spans="3:11" ht="15" hidden="1" customHeight="1">
      <c r="C1067" s="97">
        <f t="shared" si="109"/>
        <v>844</v>
      </c>
      <c r="D1067" s="101">
        <v>36350</v>
      </c>
      <c r="E1067" s="100">
        <v>710</v>
      </c>
      <c r="F1067" s="101">
        <v>3730</v>
      </c>
      <c r="G1067" s="48"/>
      <c r="H1067" s="51"/>
      <c r="I1067" s="11">
        <v>8</v>
      </c>
      <c r="J1067" s="11">
        <v>4</v>
      </c>
      <c r="K1067" s="97">
        <v>4</v>
      </c>
    </row>
    <row r="1068" spans="3:11" ht="15" hidden="1" customHeight="1">
      <c r="C1068" s="97">
        <f t="shared" si="109"/>
        <v>944</v>
      </c>
      <c r="D1068" s="101">
        <v>36410</v>
      </c>
      <c r="E1068" s="100">
        <v>710</v>
      </c>
      <c r="F1068" s="101">
        <v>3770</v>
      </c>
      <c r="G1068" s="48"/>
      <c r="H1068" s="51"/>
      <c r="I1068" s="11">
        <v>9</v>
      </c>
      <c r="J1068" s="11">
        <v>4</v>
      </c>
      <c r="K1068" s="97">
        <v>4</v>
      </c>
    </row>
    <row r="1069" spans="3:11" ht="15" hidden="1" customHeight="1">
      <c r="C1069" s="97">
        <f t="shared" si="109"/>
        <v>1044</v>
      </c>
      <c r="D1069" s="101">
        <v>34130</v>
      </c>
      <c r="E1069" s="100">
        <v>710</v>
      </c>
      <c r="F1069" s="101">
        <v>3300</v>
      </c>
      <c r="G1069" s="48"/>
      <c r="H1069" s="51"/>
      <c r="I1069" s="11">
        <v>10</v>
      </c>
      <c r="J1069" s="11">
        <v>4</v>
      </c>
      <c r="K1069" s="97">
        <v>4</v>
      </c>
    </row>
    <row r="1070" spans="3:11" ht="15" hidden="1" customHeight="1"/>
    <row r="1071" spans="3:11" ht="15" hidden="1" customHeight="1">
      <c r="C1071" s="11" t="s">
        <v>22</v>
      </c>
      <c r="D1071" s="11" t="s">
        <v>155</v>
      </c>
      <c r="E1071" s="11" t="s">
        <v>156</v>
      </c>
      <c r="F1071" s="11" t="s">
        <v>120</v>
      </c>
    </row>
    <row r="1072" spans="3:11" ht="15" hidden="1" customHeight="1">
      <c r="C1072" s="11" t="s">
        <v>2</v>
      </c>
      <c r="D1072" s="11" t="s">
        <v>157</v>
      </c>
      <c r="E1072" s="11">
        <v>1</v>
      </c>
      <c r="F1072" s="11">
        <v>1</v>
      </c>
    </row>
    <row r="1073" spans="3:6" ht="15" hidden="1" customHeight="1">
      <c r="C1073" s="11" t="s">
        <v>23</v>
      </c>
      <c r="D1073" s="11" t="s">
        <v>158</v>
      </c>
      <c r="E1073" s="11">
        <v>2</v>
      </c>
      <c r="F1073" s="11">
        <v>1</v>
      </c>
    </row>
    <row r="1074" spans="3:6" ht="15" hidden="1" customHeight="1">
      <c r="C1074" s="11" t="s">
        <v>159</v>
      </c>
      <c r="D1074" s="11" t="s">
        <v>158</v>
      </c>
      <c r="E1074" s="11">
        <v>2</v>
      </c>
      <c r="F1074" s="11">
        <v>1</v>
      </c>
    </row>
    <row r="1075" spans="3:6" ht="15" hidden="1" customHeight="1">
      <c r="C1075" s="11" t="s">
        <v>160</v>
      </c>
      <c r="D1075" s="11" t="s">
        <v>158</v>
      </c>
      <c r="E1075" s="11">
        <v>2</v>
      </c>
      <c r="F1075" s="11">
        <v>1</v>
      </c>
    </row>
    <row r="1076" spans="3:6" ht="15" hidden="1" customHeight="1">
      <c r="C1076" s="11" t="s">
        <v>161</v>
      </c>
      <c r="D1076" s="11" t="s">
        <v>158</v>
      </c>
      <c r="E1076" s="11">
        <v>2</v>
      </c>
      <c r="F1076" s="11">
        <v>1</v>
      </c>
    </row>
    <row r="1077" spans="3:6" ht="15" hidden="1" customHeight="1">
      <c r="C1077" s="11" t="s">
        <v>162</v>
      </c>
      <c r="D1077" s="11" t="s">
        <v>158</v>
      </c>
      <c r="E1077" s="11">
        <v>2</v>
      </c>
      <c r="F1077" s="11">
        <v>1</v>
      </c>
    </row>
    <row r="1078" spans="3:6" ht="15" hidden="1" customHeight="1">
      <c r="C1078" s="11" t="s">
        <v>163</v>
      </c>
      <c r="D1078" s="11" t="s">
        <v>158</v>
      </c>
      <c r="E1078" s="11">
        <v>2</v>
      </c>
      <c r="F1078" s="11">
        <v>1</v>
      </c>
    </row>
    <row r="1079" spans="3:6" ht="15" hidden="1" customHeight="1">
      <c r="C1079" s="11" t="s">
        <v>164</v>
      </c>
      <c r="D1079" s="11" t="s">
        <v>165</v>
      </c>
      <c r="E1079" s="11">
        <v>3</v>
      </c>
      <c r="F1079" s="11">
        <v>1</v>
      </c>
    </row>
    <row r="1080" spans="3:6" ht="15" hidden="1" customHeight="1">
      <c r="C1080" s="11" t="s">
        <v>166</v>
      </c>
      <c r="D1080" s="11" t="s">
        <v>165</v>
      </c>
      <c r="E1080" s="11">
        <v>3</v>
      </c>
      <c r="F1080" s="11">
        <v>1</v>
      </c>
    </row>
    <row r="1081" spans="3:6" ht="15" hidden="1" customHeight="1">
      <c r="C1081" s="11" t="s">
        <v>167</v>
      </c>
      <c r="D1081" s="11" t="s">
        <v>165</v>
      </c>
      <c r="E1081" s="11">
        <v>3</v>
      </c>
      <c r="F1081" s="11">
        <v>1</v>
      </c>
    </row>
    <row r="1082" spans="3:6" ht="15" hidden="1" customHeight="1">
      <c r="C1082" s="11" t="s">
        <v>168</v>
      </c>
      <c r="D1082" s="11" t="s">
        <v>165</v>
      </c>
      <c r="E1082" s="11">
        <v>3</v>
      </c>
      <c r="F1082" s="11">
        <v>1</v>
      </c>
    </row>
    <row r="1083" spans="3:6" ht="15" hidden="1" customHeight="1">
      <c r="C1083" s="11" t="s">
        <v>169</v>
      </c>
      <c r="D1083" s="11" t="s">
        <v>165</v>
      </c>
      <c r="E1083" s="11">
        <v>3</v>
      </c>
      <c r="F1083" s="11">
        <v>1</v>
      </c>
    </row>
    <row r="1084" spans="3:6" ht="15" hidden="1" customHeight="1">
      <c r="C1084" s="11" t="s">
        <v>170</v>
      </c>
      <c r="D1084" s="11" t="s">
        <v>165</v>
      </c>
      <c r="E1084" s="11">
        <v>3</v>
      </c>
      <c r="F1084" s="11">
        <v>1</v>
      </c>
    </row>
    <row r="1085" spans="3:6" ht="15" hidden="1" customHeight="1">
      <c r="C1085" s="11" t="s">
        <v>171</v>
      </c>
      <c r="D1085" s="11" t="s">
        <v>165</v>
      </c>
      <c r="E1085" s="11">
        <v>3</v>
      </c>
      <c r="F1085" s="11">
        <v>1</v>
      </c>
    </row>
    <row r="1086" spans="3:6" ht="15" hidden="1" customHeight="1">
      <c r="C1086" s="11" t="s">
        <v>172</v>
      </c>
      <c r="D1086" s="11" t="s">
        <v>165</v>
      </c>
      <c r="E1086" s="11">
        <v>3</v>
      </c>
      <c r="F1086" s="11">
        <v>1</v>
      </c>
    </row>
    <row r="1087" spans="3:6" ht="15" hidden="1" customHeight="1">
      <c r="C1087" s="11" t="s">
        <v>173</v>
      </c>
      <c r="D1087" s="11" t="s">
        <v>174</v>
      </c>
      <c r="E1087" s="11">
        <v>4</v>
      </c>
      <c r="F1087" s="11">
        <v>1</v>
      </c>
    </row>
    <row r="1088" spans="3:6" ht="15" hidden="1" customHeight="1">
      <c r="C1088" s="11" t="s">
        <v>175</v>
      </c>
      <c r="D1088" s="11" t="s">
        <v>174</v>
      </c>
      <c r="E1088" s="11">
        <v>4</v>
      </c>
      <c r="F1088" s="11">
        <v>1</v>
      </c>
    </row>
    <row r="1089" spans="3:6" ht="15" hidden="1" customHeight="1">
      <c r="C1089" s="11" t="s">
        <v>176</v>
      </c>
      <c r="D1089" s="11" t="s">
        <v>174</v>
      </c>
      <c r="E1089" s="11">
        <v>4</v>
      </c>
      <c r="F1089" s="11">
        <v>1</v>
      </c>
    </row>
    <row r="1090" spans="3:6" ht="15" hidden="1" customHeight="1">
      <c r="C1090" s="11" t="s">
        <v>177</v>
      </c>
      <c r="D1090" s="11" t="s">
        <v>174</v>
      </c>
      <c r="E1090" s="11">
        <v>4</v>
      </c>
      <c r="F1090" s="11">
        <v>1</v>
      </c>
    </row>
    <row r="1091" spans="3:6" ht="15" hidden="1" customHeight="1">
      <c r="C1091" s="11" t="s">
        <v>178</v>
      </c>
      <c r="D1091" s="11" t="s">
        <v>179</v>
      </c>
      <c r="E1091" s="11">
        <v>5</v>
      </c>
      <c r="F1091" s="11">
        <v>1</v>
      </c>
    </row>
    <row r="1092" spans="3:6" ht="15" hidden="1" customHeight="1">
      <c r="C1092" s="11" t="s">
        <v>180</v>
      </c>
      <c r="D1092" s="11" t="s">
        <v>179</v>
      </c>
      <c r="E1092" s="11">
        <v>5</v>
      </c>
      <c r="F1092" s="11">
        <v>1</v>
      </c>
    </row>
    <row r="1093" spans="3:6" ht="15" hidden="1" customHeight="1">
      <c r="C1093" s="11" t="s">
        <v>181</v>
      </c>
      <c r="D1093" s="11" t="s">
        <v>179</v>
      </c>
      <c r="E1093" s="11">
        <v>5</v>
      </c>
      <c r="F1093" s="11">
        <v>1</v>
      </c>
    </row>
    <row r="1094" spans="3:6" ht="15" hidden="1" customHeight="1">
      <c r="C1094" s="11" t="s">
        <v>182</v>
      </c>
      <c r="D1094" s="11" t="s">
        <v>179</v>
      </c>
      <c r="E1094" s="11">
        <v>5</v>
      </c>
      <c r="F1094" s="11">
        <v>1</v>
      </c>
    </row>
    <row r="1095" spans="3:6" ht="15" hidden="1" customHeight="1">
      <c r="C1095" s="11" t="s">
        <v>183</v>
      </c>
      <c r="D1095" s="11" t="s">
        <v>179</v>
      </c>
      <c r="E1095" s="11">
        <v>5</v>
      </c>
      <c r="F1095" s="11">
        <v>1</v>
      </c>
    </row>
    <row r="1096" spans="3:6" ht="15" hidden="1" customHeight="1">
      <c r="C1096" s="11" t="s">
        <v>184</v>
      </c>
      <c r="D1096" s="11" t="s">
        <v>185</v>
      </c>
      <c r="E1096" s="11">
        <v>6</v>
      </c>
      <c r="F1096" s="11">
        <v>1</v>
      </c>
    </row>
    <row r="1097" spans="3:6" ht="15" hidden="1" customHeight="1">
      <c r="C1097" s="11" t="s">
        <v>186</v>
      </c>
      <c r="D1097" s="11" t="s">
        <v>185</v>
      </c>
      <c r="E1097" s="11">
        <v>6</v>
      </c>
      <c r="F1097" s="11">
        <v>1</v>
      </c>
    </row>
    <row r="1098" spans="3:6" ht="15" hidden="1" customHeight="1">
      <c r="C1098" s="11" t="s">
        <v>24</v>
      </c>
      <c r="D1098" s="11" t="s">
        <v>185</v>
      </c>
      <c r="E1098" s="11">
        <v>6</v>
      </c>
      <c r="F1098" s="11">
        <v>1</v>
      </c>
    </row>
    <row r="1099" spans="3:6" ht="15" hidden="1" customHeight="1">
      <c r="C1099" s="11" t="s">
        <v>187</v>
      </c>
      <c r="D1099" s="11" t="s">
        <v>185</v>
      </c>
      <c r="E1099" s="11">
        <v>6</v>
      </c>
      <c r="F1099" s="11">
        <v>1</v>
      </c>
    </row>
    <row r="1100" spans="3:6" ht="15" hidden="1" customHeight="1">
      <c r="C1100" s="11" t="s">
        <v>188</v>
      </c>
      <c r="D1100" s="11" t="s">
        <v>185</v>
      </c>
      <c r="E1100" s="11">
        <v>6</v>
      </c>
      <c r="F1100" s="11">
        <v>1</v>
      </c>
    </row>
    <row r="1101" spans="3:6" ht="15" hidden="1" customHeight="1">
      <c r="C1101" s="11" t="s">
        <v>189</v>
      </c>
      <c r="D1101" s="11" t="s">
        <v>185</v>
      </c>
      <c r="E1101" s="11">
        <v>6</v>
      </c>
      <c r="F1101" s="11">
        <v>1</v>
      </c>
    </row>
    <row r="1102" spans="3:6" ht="15" hidden="1" customHeight="1">
      <c r="C1102" s="11" t="s">
        <v>190</v>
      </c>
      <c r="D1102" s="11" t="s">
        <v>191</v>
      </c>
      <c r="E1102" s="11">
        <v>7</v>
      </c>
      <c r="F1102" s="11">
        <v>1</v>
      </c>
    </row>
    <row r="1103" spans="3:6" ht="15" hidden="1" customHeight="1">
      <c r="C1103" s="11" t="s">
        <v>192</v>
      </c>
      <c r="D1103" s="11" t="s">
        <v>191</v>
      </c>
      <c r="E1103" s="11">
        <v>7</v>
      </c>
      <c r="F1103" s="11">
        <v>1</v>
      </c>
    </row>
    <row r="1104" spans="3:6" ht="15" hidden="1" customHeight="1">
      <c r="C1104" s="11" t="s">
        <v>193</v>
      </c>
      <c r="D1104" s="11" t="s">
        <v>191</v>
      </c>
      <c r="E1104" s="11">
        <v>7</v>
      </c>
      <c r="F1104" s="11">
        <v>1</v>
      </c>
    </row>
    <row r="1105" spans="3:6" ht="15" hidden="1" customHeight="1">
      <c r="C1105" s="11" t="s">
        <v>194</v>
      </c>
      <c r="D1105" s="11" t="s">
        <v>191</v>
      </c>
      <c r="E1105" s="11">
        <v>7</v>
      </c>
      <c r="F1105" s="11">
        <v>1</v>
      </c>
    </row>
    <row r="1106" spans="3:6" ht="15" hidden="1" customHeight="1">
      <c r="C1106" s="11" t="s">
        <v>195</v>
      </c>
      <c r="D1106" s="11" t="s">
        <v>191</v>
      </c>
      <c r="E1106" s="11">
        <v>7</v>
      </c>
      <c r="F1106" s="11">
        <v>1</v>
      </c>
    </row>
    <row r="1107" spans="3:6" ht="15" hidden="1" customHeight="1">
      <c r="C1107" s="11" t="s">
        <v>196</v>
      </c>
      <c r="D1107" s="11" t="s">
        <v>197</v>
      </c>
      <c r="E1107" s="11">
        <v>8</v>
      </c>
      <c r="F1107" s="11">
        <v>1</v>
      </c>
    </row>
    <row r="1108" spans="3:6" ht="15" hidden="1" customHeight="1">
      <c r="C1108" s="11" t="s">
        <v>198</v>
      </c>
      <c r="D1108" s="11" t="s">
        <v>197</v>
      </c>
      <c r="E1108" s="11">
        <v>8</v>
      </c>
      <c r="F1108" s="11">
        <v>1</v>
      </c>
    </row>
    <row r="1109" spans="3:6" ht="15" hidden="1" customHeight="1">
      <c r="C1109" s="11" t="s">
        <v>199</v>
      </c>
      <c r="D1109" s="11" t="s">
        <v>197</v>
      </c>
      <c r="E1109" s="11">
        <v>8</v>
      </c>
      <c r="F1109" s="11">
        <v>1</v>
      </c>
    </row>
    <row r="1110" spans="3:6" ht="15" hidden="1" customHeight="1">
      <c r="C1110" s="11" t="s">
        <v>200</v>
      </c>
      <c r="D1110" s="11" t="s">
        <v>197</v>
      </c>
      <c r="E1110" s="11">
        <v>8</v>
      </c>
      <c r="F1110" s="11">
        <v>1</v>
      </c>
    </row>
    <row r="1111" spans="3:6" ht="15" hidden="1" customHeight="1">
      <c r="C1111" s="11" t="s">
        <v>201</v>
      </c>
      <c r="D1111" s="11" t="s">
        <v>202</v>
      </c>
      <c r="E1111" s="11">
        <v>9</v>
      </c>
      <c r="F1111" s="11">
        <v>1</v>
      </c>
    </row>
    <row r="1112" spans="3:6" ht="15" hidden="1" customHeight="1">
      <c r="C1112" s="11" t="s">
        <v>203</v>
      </c>
      <c r="D1112" s="11" t="s">
        <v>202</v>
      </c>
      <c r="E1112" s="11">
        <v>9</v>
      </c>
      <c r="F1112" s="11">
        <v>1</v>
      </c>
    </row>
    <row r="1113" spans="3:6" ht="15" hidden="1" customHeight="1">
      <c r="C1113" s="11" t="s">
        <v>204</v>
      </c>
      <c r="D1113" s="11" t="s">
        <v>202</v>
      </c>
      <c r="E1113" s="11">
        <v>9</v>
      </c>
      <c r="F1113" s="11">
        <v>1</v>
      </c>
    </row>
    <row r="1114" spans="3:6" ht="15" hidden="1" customHeight="1">
      <c r="C1114" s="11" t="s">
        <v>205</v>
      </c>
      <c r="D1114" s="11" t="s">
        <v>202</v>
      </c>
      <c r="E1114" s="11">
        <v>9</v>
      </c>
      <c r="F1114" s="11">
        <v>1</v>
      </c>
    </row>
    <row r="1115" spans="3:6" ht="15" hidden="1" customHeight="1">
      <c r="C1115" s="11" t="s">
        <v>206</v>
      </c>
      <c r="D1115" s="11" t="s">
        <v>202</v>
      </c>
      <c r="E1115" s="11">
        <v>9</v>
      </c>
      <c r="F1115" s="11">
        <v>1</v>
      </c>
    </row>
    <row r="1116" spans="3:6" ht="15" hidden="1" customHeight="1">
      <c r="C1116" s="11" t="s">
        <v>207</v>
      </c>
      <c r="D1116" s="11" t="s">
        <v>202</v>
      </c>
      <c r="E1116" s="11">
        <v>9</v>
      </c>
      <c r="F1116" s="11">
        <v>1</v>
      </c>
    </row>
    <row r="1117" spans="3:6" ht="15" hidden="1" customHeight="1">
      <c r="C1117" s="11" t="s">
        <v>208</v>
      </c>
      <c r="D1117" s="11" t="s">
        <v>202</v>
      </c>
      <c r="E1117" s="11">
        <v>9</v>
      </c>
      <c r="F1117" s="11">
        <v>1</v>
      </c>
    </row>
    <row r="1118" spans="3:6" ht="15" hidden="1" customHeight="1">
      <c r="C1118" s="11" t="s">
        <v>209</v>
      </c>
      <c r="D1118" s="11" t="s">
        <v>210</v>
      </c>
      <c r="E1118" s="11">
        <v>10</v>
      </c>
      <c r="F1118" s="11">
        <v>10</v>
      </c>
    </row>
    <row r="1119" spans="3:6" ht="15" customHeight="1"/>
  </sheetData>
  <sheetProtection algorithmName="SHA-512" hashValue="YaKvNmsa4YQV/8h63K3U+1Px67oSi954yW1CXzwzPMAcA37W9XHoM4Zuyd8ZVMOJfgP+XuKwud2+9AhkGZYKmg==" saltValue="eo0nQYQSFepLtI+Fg4k10A==" spinCount="100000" sheet="1" objects="1" scenarios="1"/>
  <mergeCells count="13">
    <mergeCell ref="A14:A15"/>
    <mergeCell ref="D2:G2"/>
    <mergeCell ref="H2:K2"/>
    <mergeCell ref="A5:A7"/>
    <mergeCell ref="A8:A9"/>
    <mergeCell ref="A12:A13"/>
    <mergeCell ref="A44:C44"/>
    <mergeCell ref="A19:A20"/>
    <mergeCell ref="A22:A25"/>
    <mergeCell ref="A27:A30"/>
    <mergeCell ref="A31:A34"/>
    <mergeCell ref="A35:A38"/>
    <mergeCell ref="A40:A43"/>
  </mergeCells>
  <phoneticPr fontId="23"/>
  <dataValidations count="3">
    <dataValidation type="list" allowBlank="1" showInputMessage="1" showErrorMessage="1" promptTitle="選択してください" sqref="D5:K5" xr:uid="{00000000-0002-0000-0100-000000000000}">
      <formula1>"単車、トレーラー"</formula1>
    </dataValidation>
    <dataValidation type="list" allowBlank="1" showInputMessage="1" showErrorMessage="1" sqref="D4:K4" xr:uid="{00000000-0002-0000-0100-000001000000}">
      <formula1>$C$1072:$C$1118</formula1>
    </dataValidation>
    <dataValidation type="list" allowBlank="1" showInputMessage="1" showErrorMessage="1" sqref="D5:K5" xr:uid="{00000000-0002-0000-0100-000002000000}">
      <formula1>$D$181:$D$182</formula1>
    </dataValidation>
  </dataValidations>
  <pageMargins left="0.25" right="0.25" top="0.75" bottom="0.75" header="0.3" footer="0.3"/>
  <pageSetup paperSize="9" scale="7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回答票</vt:lpstr>
      <vt:lpstr>簡易計算シート</vt:lpstr>
      <vt:lpstr>回答票!Print_Area</vt:lpstr>
      <vt:lpstr>簡易計算シート!Print_Area</vt:lpstr>
      <vt:lpstr>簡易計算シート!Print_Titles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吉田　将一</cp:lastModifiedBy>
  <cp:revision>2</cp:revision>
  <cp:lastPrinted>2023-04-25T04:37:20Z</cp:lastPrinted>
  <dcterms:created xsi:type="dcterms:W3CDTF">2023-04-19T10:20:00Z</dcterms:created>
  <dcterms:modified xsi:type="dcterms:W3CDTF">2024-01-19T04:49:44Z</dcterms:modified>
</cp:coreProperties>
</file>